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827"/>
  <workbookPr/>
  <mc:AlternateContent xmlns:mc="http://schemas.openxmlformats.org/markup-compatibility/2006">
    <mc:Choice Requires="x15">
      <x15ac:absPath xmlns:x15ac="http://schemas.microsoft.com/office/spreadsheetml/2010/11/ac" url="C:\Users\Filipkova\Documents\VŘ\2020\ZPŘ\STAVEBNÍ PRÁCE\Rekonstrukce opěrných zdí silnice III3561 Radim\Zadávací dokumentace\"/>
    </mc:Choice>
  </mc:AlternateContent>
  <xr:revisionPtr revIDLastSave="0" documentId="8_{C457CE0A-4306-44BF-9632-EC3FF44C6A8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Rekapitulace stavby" sheetId="1" r:id="rId1"/>
    <sheet name="SO 201 - Opěrná zeď č. 1" sheetId="2" r:id="rId2"/>
    <sheet name="SO 000 - Ostatní náklady" sheetId="3" r:id="rId3"/>
    <sheet name="SO 202 - Opěrná zeď č. 2" sheetId="4" r:id="rId4"/>
    <sheet name="SO 203 - Opěrná zeď č. 3" sheetId="5" r:id="rId5"/>
    <sheet name="SO 204 - Opěrná zeď č. 4" sheetId="6" r:id="rId6"/>
    <sheet name="SO 205 - Opěrná zeď č. 5" sheetId="7" r:id="rId7"/>
  </sheets>
  <definedNames>
    <definedName name="_xlnm._FilterDatabase" localSheetId="2" hidden="1">'SO 000 - Ostatní náklady'!$C$116:$K$130</definedName>
    <definedName name="_xlnm._FilterDatabase" localSheetId="1" hidden="1">'SO 201 - Opěrná zeď č. 1'!$C$123:$K$268</definedName>
    <definedName name="_xlnm._FilterDatabase" localSheetId="3" hidden="1">'SO 202 - Opěrná zeď č. 2'!$C$123:$K$267</definedName>
    <definedName name="_xlnm._FilterDatabase" localSheetId="4" hidden="1">'SO 203 - Opěrná zeď č. 3'!$C$124:$K$239</definedName>
    <definedName name="_xlnm._FilterDatabase" localSheetId="5" hidden="1">'SO 204 - Opěrná zeď č. 4'!$C$124:$K$239</definedName>
    <definedName name="_xlnm._FilterDatabase" localSheetId="6" hidden="1">'SO 205 - Opěrná zeď č. 5'!$C$123:$K$266</definedName>
    <definedName name="_xlnm.Print_Titles" localSheetId="0">'Rekapitulace stavby'!$92:$92</definedName>
    <definedName name="_xlnm.Print_Titles" localSheetId="2">'SO 000 - Ostatní náklady'!$116:$116</definedName>
    <definedName name="_xlnm.Print_Titles" localSheetId="1">'SO 201 - Opěrná zeď č. 1'!$123:$123</definedName>
    <definedName name="_xlnm.Print_Titles" localSheetId="3">'SO 202 - Opěrná zeď č. 2'!$123:$123</definedName>
    <definedName name="_xlnm.Print_Titles" localSheetId="4">'SO 203 - Opěrná zeď č. 3'!$124:$124</definedName>
    <definedName name="_xlnm.Print_Titles" localSheetId="5">'SO 204 - Opěrná zeď č. 4'!$124:$124</definedName>
    <definedName name="_xlnm.Print_Titles" localSheetId="6">'SO 205 - Opěrná zeď č. 5'!$123:$123</definedName>
    <definedName name="_xlnm.Print_Area" localSheetId="0">'Rekapitulace stavby'!$D$4:$AO$76,'Rekapitulace stavby'!$C$82:$AQ$101</definedName>
    <definedName name="_xlnm.Print_Area" localSheetId="2">'SO 000 - Ostatní náklady'!$C$4:$J$76,'SO 000 - Ostatní náklady'!$C$82:$J$98,'SO 000 - Ostatní náklady'!$C$104:$K$130</definedName>
    <definedName name="_xlnm.Print_Area" localSheetId="1">'SO 201 - Opěrná zeď č. 1'!$C$4:$J$76,'SO 201 - Opěrná zeď č. 1'!$C$82:$J$105,'SO 201 - Opěrná zeď č. 1'!$C$111:$K$268</definedName>
    <definedName name="_xlnm.Print_Area" localSheetId="3">'SO 202 - Opěrná zeď č. 2'!$C$4:$J$76,'SO 202 - Opěrná zeď č. 2'!$C$82:$J$105,'SO 202 - Opěrná zeď č. 2'!$C$111:$K$267</definedName>
    <definedName name="_xlnm.Print_Area" localSheetId="4">'SO 203 - Opěrná zeď č. 3'!$C$4:$J$76,'SO 203 - Opěrná zeď č. 3'!$C$82:$J$106,'SO 203 - Opěrná zeď č. 3'!$C$112:$K$239</definedName>
    <definedName name="_xlnm.Print_Area" localSheetId="5">'SO 204 - Opěrná zeď č. 4'!$C$4:$J$76,'SO 204 - Opěrná zeď č. 4'!$C$82:$J$106,'SO 204 - Opěrná zeď č. 4'!$C$112:$K$239</definedName>
    <definedName name="_xlnm.Print_Area" localSheetId="6">'SO 205 - Opěrná zeď č. 5'!$C$4:$J$76,'SO 205 - Opěrná zeď č. 5'!$C$82:$J$105,'SO 205 - Opěrná zeď č. 5'!$C$111:$K$266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37" i="7" l="1"/>
  <c r="J36" i="7"/>
  <c r="AY100" i="1" s="1"/>
  <c r="J35" i="7"/>
  <c r="AX100" i="1"/>
  <c r="BI264" i="7"/>
  <c r="BH264" i="7"/>
  <c r="BG264" i="7"/>
  <c r="BF264" i="7"/>
  <c r="T264" i="7"/>
  <c r="R264" i="7"/>
  <c r="P264" i="7"/>
  <c r="BK264" i="7"/>
  <c r="J264" i="7"/>
  <c r="BE264" i="7"/>
  <c r="BI261" i="7"/>
  <c r="BH261" i="7"/>
  <c r="BG261" i="7"/>
  <c r="BF261" i="7"/>
  <c r="T261" i="7"/>
  <c r="R261" i="7"/>
  <c r="R253" i="7" s="1"/>
  <c r="P261" i="7"/>
  <c r="BK261" i="7"/>
  <c r="J261" i="7"/>
  <c r="BE261" i="7"/>
  <c r="BI258" i="7"/>
  <c r="BH258" i="7"/>
  <c r="BG258" i="7"/>
  <c r="BF258" i="7"/>
  <c r="T258" i="7"/>
  <c r="R258" i="7"/>
  <c r="P258" i="7"/>
  <c r="BK258" i="7"/>
  <c r="J258" i="7"/>
  <c r="BE258" i="7" s="1"/>
  <c r="BI254" i="7"/>
  <c r="BH254" i="7"/>
  <c r="BG254" i="7"/>
  <c r="BF254" i="7"/>
  <c r="T254" i="7"/>
  <c r="T253" i="7" s="1"/>
  <c r="R254" i="7"/>
  <c r="P254" i="7"/>
  <c r="P253" i="7"/>
  <c r="BK254" i="7"/>
  <c r="BK253" i="7" s="1"/>
  <c r="J253" i="7" s="1"/>
  <c r="J104" i="7" s="1"/>
  <c r="J254" i="7"/>
  <c r="BE254" i="7" s="1"/>
  <c r="BI250" i="7"/>
  <c r="BH250" i="7"/>
  <c r="BG250" i="7"/>
  <c r="BF250" i="7"/>
  <c r="T250" i="7"/>
  <c r="R250" i="7"/>
  <c r="R242" i="7" s="1"/>
  <c r="P250" i="7"/>
  <c r="BK250" i="7"/>
  <c r="J250" i="7"/>
  <c r="BE250" i="7"/>
  <c r="BI247" i="7"/>
  <c r="BH247" i="7"/>
  <c r="BG247" i="7"/>
  <c r="BF247" i="7"/>
  <c r="T247" i="7"/>
  <c r="R247" i="7"/>
  <c r="P247" i="7"/>
  <c r="BK247" i="7"/>
  <c r="J247" i="7"/>
  <c r="BE247" i="7" s="1"/>
  <c r="BI243" i="7"/>
  <c r="BH243" i="7"/>
  <c r="BG243" i="7"/>
  <c r="BF243" i="7"/>
  <c r="T243" i="7"/>
  <c r="T242" i="7" s="1"/>
  <c r="R243" i="7"/>
  <c r="P243" i="7"/>
  <c r="P242" i="7"/>
  <c r="BK243" i="7"/>
  <c r="BK242" i="7" s="1"/>
  <c r="J242" i="7" s="1"/>
  <c r="J103" i="7" s="1"/>
  <c r="J243" i="7"/>
  <c r="BE243" i="7" s="1"/>
  <c r="BI239" i="7"/>
  <c r="BH239" i="7"/>
  <c r="BG239" i="7"/>
  <c r="BF239" i="7"/>
  <c r="T239" i="7"/>
  <c r="R239" i="7"/>
  <c r="R232" i="7" s="1"/>
  <c r="P239" i="7"/>
  <c r="BK239" i="7"/>
  <c r="J239" i="7"/>
  <c r="BE239" i="7"/>
  <c r="BI236" i="7"/>
  <c r="BH236" i="7"/>
  <c r="BG236" i="7"/>
  <c r="BF236" i="7"/>
  <c r="T236" i="7"/>
  <c r="R236" i="7"/>
  <c r="P236" i="7"/>
  <c r="BK236" i="7"/>
  <c r="J236" i="7"/>
  <c r="BE236" i="7" s="1"/>
  <c r="BI233" i="7"/>
  <c r="BH233" i="7"/>
  <c r="BG233" i="7"/>
  <c r="BF233" i="7"/>
  <c r="T233" i="7"/>
  <c r="T232" i="7" s="1"/>
  <c r="R233" i="7"/>
  <c r="P233" i="7"/>
  <c r="P232" i="7"/>
  <c r="BK233" i="7"/>
  <c r="BK232" i="7" s="1"/>
  <c r="J232" i="7" s="1"/>
  <c r="J102" i="7" s="1"/>
  <c r="J233" i="7"/>
  <c r="BE233" i="7" s="1"/>
  <c r="BI228" i="7"/>
  <c r="BH228" i="7"/>
  <c r="BG228" i="7"/>
  <c r="BF228" i="7"/>
  <c r="T228" i="7"/>
  <c r="R228" i="7"/>
  <c r="P228" i="7"/>
  <c r="BK228" i="7"/>
  <c r="J228" i="7"/>
  <c r="BE228" i="7"/>
  <c r="BI224" i="7"/>
  <c r="BH224" i="7"/>
  <c r="BG224" i="7"/>
  <c r="BF224" i="7"/>
  <c r="T224" i="7"/>
  <c r="R224" i="7"/>
  <c r="P224" i="7"/>
  <c r="BK224" i="7"/>
  <c r="BK211" i="7" s="1"/>
  <c r="J211" i="7" s="1"/>
  <c r="J101" i="7" s="1"/>
  <c r="J224" i="7"/>
  <c r="BE224" i="7" s="1"/>
  <c r="BI220" i="7"/>
  <c r="BH220" i="7"/>
  <c r="BG220" i="7"/>
  <c r="BF220" i="7"/>
  <c r="T220" i="7"/>
  <c r="T211" i="7" s="1"/>
  <c r="R220" i="7"/>
  <c r="P220" i="7"/>
  <c r="BK220" i="7"/>
  <c r="J220" i="7"/>
  <c r="BE220" i="7"/>
  <c r="BI216" i="7"/>
  <c r="BH216" i="7"/>
  <c r="BG216" i="7"/>
  <c r="BF216" i="7"/>
  <c r="T216" i="7"/>
  <c r="R216" i="7"/>
  <c r="P216" i="7"/>
  <c r="BK216" i="7"/>
  <c r="J216" i="7"/>
  <c r="BE216" i="7"/>
  <c r="BI212" i="7"/>
  <c r="BH212" i="7"/>
  <c r="BG212" i="7"/>
  <c r="BF212" i="7"/>
  <c r="T212" i="7"/>
  <c r="R212" i="7"/>
  <c r="R211" i="7"/>
  <c r="P212" i="7"/>
  <c r="P211" i="7" s="1"/>
  <c r="BK212" i="7"/>
  <c r="J212" i="7"/>
  <c r="BE212" i="7" s="1"/>
  <c r="BI208" i="7"/>
  <c r="BH208" i="7"/>
  <c r="BG208" i="7"/>
  <c r="BF208" i="7"/>
  <c r="T208" i="7"/>
  <c r="R208" i="7"/>
  <c r="P208" i="7"/>
  <c r="BK208" i="7"/>
  <c r="J208" i="7"/>
  <c r="BE208" i="7"/>
  <c r="BI205" i="7"/>
  <c r="BH205" i="7"/>
  <c r="BG205" i="7"/>
  <c r="BF205" i="7"/>
  <c r="T205" i="7"/>
  <c r="R205" i="7"/>
  <c r="P205" i="7"/>
  <c r="P195" i="7" s="1"/>
  <c r="BK205" i="7"/>
  <c r="J205" i="7"/>
  <c r="BE205" i="7"/>
  <c r="BI202" i="7"/>
  <c r="BH202" i="7"/>
  <c r="BG202" i="7"/>
  <c r="BF202" i="7"/>
  <c r="T202" i="7"/>
  <c r="R202" i="7"/>
  <c r="P202" i="7"/>
  <c r="BK202" i="7"/>
  <c r="BK195" i="7" s="1"/>
  <c r="J195" i="7" s="1"/>
  <c r="J100" i="7" s="1"/>
  <c r="J202" i="7"/>
  <c r="BE202" i="7" s="1"/>
  <c r="BI199" i="7"/>
  <c r="BH199" i="7"/>
  <c r="BG199" i="7"/>
  <c r="BF199" i="7"/>
  <c r="T199" i="7"/>
  <c r="R199" i="7"/>
  <c r="P199" i="7"/>
  <c r="BK199" i="7"/>
  <c r="J199" i="7"/>
  <c r="BE199" i="7"/>
  <c r="BI196" i="7"/>
  <c r="BH196" i="7"/>
  <c r="BG196" i="7"/>
  <c r="BF196" i="7"/>
  <c r="T196" i="7"/>
  <c r="T195" i="7"/>
  <c r="R196" i="7"/>
  <c r="R195" i="7" s="1"/>
  <c r="P196" i="7"/>
  <c r="BK196" i="7"/>
  <c r="J196" i="7"/>
  <c r="BE196" i="7" s="1"/>
  <c r="BI192" i="7"/>
  <c r="BH192" i="7"/>
  <c r="BG192" i="7"/>
  <c r="BF192" i="7"/>
  <c r="T192" i="7"/>
  <c r="R192" i="7"/>
  <c r="P192" i="7"/>
  <c r="BK192" i="7"/>
  <c r="BK181" i="7" s="1"/>
  <c r="J181" i="7" s="1"/>
  <c r="J99" i="7" s="1"/>
  <c r="J192" i="7"/>
  <c r="BE192" i="7" s="1"/>
  <c r="BI189" i="7"/>
  <c r="BH189" i="7"/>
  <c r="BG189" i="7"/>
  <c r="BF189" i="7"/>
  <c r="T189" i="7"/>
  <c r="T181" i="7" s="1"/>
  <c r="R189" i="7"/>
  <c r="P189" i="7"/>
  <c r="BK189" i="7"/>
  <c r="J189" i="7"/>
  <c r="BE189" i="7"/>
  <c r="BI185" i="7"/>
  <c r="BH185" i="7"/>
  <c r="BG185" i="7"/>
  <c r="BF185" i="7"/>
  <c r="T185" i="7"/>
  <c r="R185" i="7"/>
  <c r="R181" i="7" s="1"/>
  <c r="P185" i="7"/>
  <c r="BK185" i="7"/>
  <c r="J185" i="7"/>
  <c r="BE185" i="7"/>
  <c r="BI182" i="7"/>
  <c r="BH182" i="7"/>
  <c r="BG182" i="7"/>
  <c r="BF182" i="7"/>
  <c r="T182" i="7"/>
  <c r="R182" i="7"/>
  <c r="P182" i="7"/>
  <c r="P181" i="7" s="1"/>
  <c r="BK182" i="7"/>
  <c r="J182" i="7"/>
  <c r="BE182" i="7" s="1"/>
  <c r="BI178" i="7"/>
  <c r="BH178" i="7"/>
  <c r="BG178" i="7"/>
  <c r="BF178" i="7"/>
  <c r="T178" i="7"/>
  <c r="R178" i="7"/>
  <c r="P178" i="7"/>
  <c r="BK178" i="7"/>
  <c r="J178" i="7"/>
  <c r="BE178" i="7"/>
  <c r="BI174" i="7"/>
  <c r="BH174" i="7"/>
  <c r="BG174" i="7"/>
  <c r="BF174" i="7"/>
  <c r="T174" i="7"/>
  <c r="R174" i="7"/>
  <c r="P174" i="7"/>
  <c r="BK174" i="7"/>
  <c r="J174" i="7"/>
  <c r="BE174" i="7"/>
  <c r="BI170" i="7"/>
  <c r="BH170" i="7"/>
  <c r="BG170" i="7"/>
  <c r="BF170" i="7"/>
  <c r="T170" i="7"/>
  <c r="R170" i="7"/>
  <c r="P170" i="7"/>
  <c r="BK170" i="7"/>
  <c r="BK141" i="7" s="1"/>
  <c r="J170" i="7"/>
  <c r="BE170" i="7" s="1"/>
  <c r="BI167" i="7"/>
  <c r="BH167" i="7"/>
  <c r="BG167" i="7"/>
  <c r="BF167" i="7"/>
  <c r="T167" i="7"/>
  <c r="R167" i="7"/>
  <c r="P167" i="7"/>
  <c r="BK167" i="7"/>
  <c r="J167" i="7"/>
  <c r="BE167" i="7"/>
  <c r="BI162" i="7"/>
  <c r="BH162" i="7"/>
  <c r="BG162" i="7"/>
  <c r="BF162" i="7"/>
  <c r="T162" i="7"/>
  <c r="R162" i="7"/>
  <c r="P162" i="7"/>
  <c r="BK162" i="7"/>
  <c r="J162" i="7"/>
  <c r="BE162" i="7"/>
  <c r="BI159" i="7"/>
  <c r="BH159" i="7"/>
  <c r="BG159" i="7"/>
  <c r="BF159" i="7"/>
  <c r="T159" i="7"/>
  <c r="R159" i="7"/>
  <c r="P159" i="7"/>
  <c r="BK159" i="7"/>
  <c r="J159" i="7"/>
  <c r="BE159" i="7" s="1"/>
  <c r="BI156" i="7"/>
  <c r="BH156" i="7"/>
  <c r="BG156" i="7"/>
  <c r="BF156" i="7"/>
  <c r="T156" i="7"/>
  <c r="R156" i="7"/>
  <c r="P156" i="7"/>
  <c r="BK156" i="7"/>
  <c r="J156" i="7"/>
  <c r="BE156" i="7"/>
  <c r="BI153" i="7"/>
  <c r="BH153" i="7"/>
  <c r="BG153" i="7"/>
  <c r="BF153" i="7"/>
  <c r="T153" i="7"/>
  <c r="R153" i="7"/>
  <c r="P153" i="7"/>
  <c r="P141" i="7" s="1"/>
  <c r="BK153" i="7"/>
  <c r="J153" i="7"/>
  <c r="BE153" i="7"/>
  <c r="BI148" i="7"/>
  <c r="BH148" i="7"/>
  <c r="BG148" i="7"/>
  <c r="BF148" i="7"/>
  <c r="T148" i="7"/>
  <c r="R148" i="7"/>
  <c r="P148" i="7"/>
  <c r="BK148" i="7"/>
  <c r="J148" i="7"/>
  <c r="BE148" i="7" s="1"/>
  <c r="BI145" i="7"/>
  <c r="BH145" i="7"/>
  <c r="BG145" i="7"/>
  <c r="BF145" i="7"/>
  <c r="T145" i="7"/>
  <c r="R145" i="7"/>
  <c r="P145" i="7"/>
  <c r="BK145" i="7"/>
  <c r="J145" i="7"/>
  <c r="BE145" i="7"/>
  <c r="BI142" i="7"/>
  <c r="BH142" i="7"/>
  <c r="BG142" i="7"/>
  <c r="BF142" i="7"/>
  <c r="T142" i="7"/>
  <c r="T141" i="7"/>
  <c r="R142" i="7"/>
  <c r="P142" i="7"/>
  <c r="BK142" i="7"/>
  <c r="J142" i="7"/>
  <c r="BE142" i="7" s="1"/>
  <c r="BI138" i="7"/>
  <c r="BH138" i="7"/>
  <c r="BG138" i="7"/>
  <c r="BF138" i="7"/>
  <c r="T138" i="7"/>
  <c r="R138" i="7"/>
  <c r="P138" i="7"/>
  <c r="BK138" i="7"/>
  <c r="J138" i="7"/>
  <c r="BE138" i="7" s="1"/>
  <c r="BI135" i="7"/>
  <c r="BH135" i="7"/>
  <c r="BG135" i="7"/>
  <c r="BF135" i="7"/>
  <c r="T135" i="7"/>
  <c r="R135" i="7"/>
  <c r="P135" i="7"/>
  <c r="BK135" i="7"/>
  <c r="J135" i="7"/>
  <c r="BE135" i="7"/>
  <c r="BI132" i="7"/>
  <c r="F37" i="7" s="1"/>
  <c r="BD100" i="1" s="1"/>
  <c r="BH132" i="7"/>
  <c r="BG132" i="7"/>
  <c r="BF132" i="7"/>
  <c r="T132" i="7"/>
  <c r="R132" i="7"/>
  <c r="P132" i="7"/>
  <c r="BK132" i="7"/>
  <c r="J132" i="7"/>
  <c r="BE132" i="7"/>
  <c r="BI129" i="7"/>
  <c r="BH129" i="7"/>
  <c r="BG129" i="7"/>
  <c r="F35" i="7" s="1"/>
  <c r="BB100" i="1" s="1"/>
  <c r="BF129" i="7"/>
  <c r="T129" i="7"/>
  <c r="R129" i="7"/>
  <c r="P129" i="7"/>
  <c r="BK129" i="7"/>
  <c r="BK125" i="7" s="1"/>
  <c r="J125" i="7" s="1"/>
  <c r="J97" i="7" s="1"/>
  <c r="J129" i="7"/>
  <c r="BE129" i="7" s="1"/>
  <c r="BI126" i="7"/>
  <c r="BH126" i="7"/>
  <c r="F36" i="7" s="1"/>
  <c r="BC100" i="1" s="1"/>
  <c r="BG126" i="7"/>
  <c r="BF126" i="7"/>
  <c r="T126" i="7"/>
  <c r="T125" i="7"/>
  <c r="R126" i="7"/>
  <c r="P126" i="7"/>
  <c r="P125" i="7"/>
  <c r="BK126" i="7"/>
  <c r="J126" i="7"/>
  <c r="BE126" i="7"/>
  <c r="F118" i="7"/>
  <c r="E116" i="7"/>
  <c r="F89" i="7"/>
  <c r="E87" i="7"/>
  <c r="J24" i="7"/>
  <c r="E24" i="7"/>
  <c r="J23" i="7"/>
  <c r="J21" i="7"/>
  <c r="E21" i="7"/>
  <c r="J120" i="7"/>
  <c r="J91" i="7"/>
  <c r="J20" i="7"/>
  <c r="J18" i="7"/>
  <c r="E18" i="7"/>
  <c r="F121" i="7"/>
  <c r="F92" i="7"/>
  <c r="J17" i="7"/>
  <c r="J15" i="7"/>
  <c r="E15" i="7"/>
  <c r="F120" i="7" s="1"/>
  <c r="F91" i="7"/>
  <c r="J14" i="7"/>
  <c r="J12" i="7"/>
  <c r="J118" i="7" s="1"/>
  <c r="E7" i="7"/>
  <c r="E114" i="7"/>
  <c r="E85" i="7"/>
  <c r="J37" i="6"/>
  <c r="J36" i="6"/>
  <c r="AY99" i="1"/>
  <c r="J35" i="6"/>
  <c r="AX99" i="1"/>
  <c r="BI237" i="6"/>
  <c r="BH237" i="6"/>
  <c r="BG237" i="6"/>
  <c r="BF237" i="6"/>
  <c r="T237" i="6"/>
  <c r="R237" i="6"/>
  <c r="P237" i="6"/>
  <c r="P226" i="6" s="1"/>
  <c r="BK237" i="6"/>
  <c r="BK226" i="6" s="1"/>
  <c r="J237" i="6"/>
  <c r="BE237" i="6"/>
  <c r="BI234" i="6"/>
  <c r="BH234" i="6"/>
  <c r="BG234" i="6"/>
  <c r="BF234" i="6"/>
  <c r="T234" i="6"/>
  <c r="R234" i="6"/>
  <c r="P234" i="6"/>
  <c r="BK234" i="6"/>
  <c r="J234" i="6"/>
  <c r="BE234" i="6" s="1"/>
  <c r="BI231" i="6"/>
  <c r="BH231" i="6"/>
  <c r="BG231" i="6"/>
  <c r="BF231" i="6"/>
  <c r="T231" i="6"/>
  <c r="T226" i="6" s="1"/>
  <c r="R231" i="6"/>
  <c r="P231" i="6"/>
  <c r="BK231" i="6"/>
  <c r="J231" i="6"/>
  <c r="BE231" i="6"/>
  <c r="BI227" i="6"/>
  <c r="BH227" i="6"/>
  <c r="BG227" i="6"/>
  <c r="BF227" i="6"/>
  <c r="T227" i="6"/>
  <c r="R227" i="6"/>
  <c r="R226" i="6" s="1"/>
  <c r="P227" i="6"/>
  <c r="BK227" i="6"/>
  <c r="J226" i="6"/>
  <c r="J105" i="6" s="1"/>
  <c r="J227" i="6"/>
  <c r="BE227" i="6" s="1"/>
  <c r="BI223" i="6"/>
  <c r="BH223" i="6"/>
  <c r="BG223" i="6"/>
  <c r="BF223" i="6"/>
  <c r="T223" i="6"/>
  <c r="R223" i="6"/>
  <c r="P223" i="6"/>
  <c r="BK223" i="6"/>
  <c r="J223" i="6"/>
  <c r="BE223" i="6" s="1"/>
  <c r="BI220" i="6"/>
  <c r="BH220" i="6"/>
  <c r="BG220" i="6"/>
  <c r="BF220" i="6"/>
  <c r="T220" i="6"/>
  <c r="T215" i="6" s="1"/>
  <c r="R220" i="6"/>
  <c r="P220" i="6"/>
  <c r="BK220" i="6"/>
  <c r="J220" i="6"/>
  <c r="BE220" i="6"/>
  <c r="BI216" i="6"/>
  <c r="BH216" i="6"/>
  <c r="BG216" i="6"/>
  <c r="BF216" i="6"/>
  <c r="T216" i="6"/>
  <c r="R216" i="6"/>
  <c r="R215" i="6" s="1"/>
  <c r="P216" i="6"/>
  <c r="P215" i="6"/>
  <c r="BK216" i="6"/>
  <c r="BK215" i="6"/>
  <c r="J215" i="6"/>
  <c r="J104" i="6" s="1"/>
  <c r="J216" i="6"/>
  <c r="BE216" i="6" s="1"/>
  <c r="BI212" i="6"/>
  <c r="BH212" i="6"/>
  <c r="BG212" i="6"/>
  <c r="BF212" i="6"/>
  <c r="T212" i="6"/>
  <c r="R212" i="6"/>
  <c r="P212" i="6"/>
  <c r="BK212" i="6"/>
  <c r="J212" i="6"/>
  <c r="BE212" i="6" s="1"/>
  <c r="BI209" i="6"/>
  <c r="BH209" i="6"/>
  <c r="BG209" i="6"/>
  <c r="BF209" i="6"/>
  <c r="T209" i="6"/>
  <c r="T205" i="6" s="1"/>
  <c r="R209" i="6"/>
  <c r="P209" i="6"/>
  <c r="BK209" i="6"/>
  <c r="J209" i="6"/>
  <c r="BE209" i="6"/>
  <c r="BI206" i="6"/>
  <c r="BH206" i="6"/>
  <c r="BG206" i="6"/>
  <c r="BF206" i="6"/>
  <c r="T206" i="6"/>
  <c r="R206" i="6"/>
  <c r="R205" i="6" s="1"/>
  <c r="P206" i="6"/>
  <c r="P205" i="6"/>
  <c r="BK206" i="6"/>
  <c r="BK205" i="6"/>
  <c r="J205" i="6"/>
  <c r="J103" i="6" s="1"/>
  <c r="J206" i="6"/>
  <c r="BE206" i="6" s="1"/>
  <c r="BI202" i="6"/>
  <c r="BH202" i="6"/>
  <c r="BG202" i="6"/>
  <c r="BF202" i="6"/>
  <c r="T202" i="6"/>
  <c r="T201" i="6"/>
  <c r="R202" i="6"/>
  <c r="R201" i="6"/>
  <c r="P202" i="6"/>
  <c r="P201" i="6" s="1"/>
  <c r="BK202" i="6"/>
  <c r="BK201" i="6"/>
  <c r="J201" i="6" s="1"/>
  <c r="J102" i="6" s="1"/>
  <c r="J202" i="6"/>
  <c r="BE202" i="6"/>
  <c r="BI197" i="6"/>
  <c r="BH197" i="6"/>
  <c r="BG197" i="6"/>
  <c r="BF197" i="6"/>
  <c r="T197" i="6"/>
  <c r="T188" i="6" s="1"/>
  <c r="R197" i="6"/>
  <c r="R188" i="6" s="1"/>
  <c r="P197" i="6"/>
  <c r="BK197" i="6"/>
  <c r="J197" i="6"/>
  <c r="BE197" i="6"/>
  <c r="BI193" i="6"/>
  <c r="BH193" i="6"/>
  <c r="BG193" i="6"/>
  <c r="BF193" i="6"/>
  <c r="T193" i="6"/>
  <c r="R193" i="6"/>
  <c r="P193" i="6"/>
  <c r="BK193" i="6"/>
  <c r="BK188" i="6" s="1"/>
  <c r="J188" i="6" s="1"/>
  <c r="J101" i="6" s="1"/>
  <c r="J193" i="6"/>
  <c r="BE193" i="6"/>
  <c r="BI189" i="6"/>
  <c r="BH189" i="6"/>
  <c r="BG189" i="6"/>
  <c r="BF189" i="6"/>
  <c r="T189" i="6"/>
  <c r="R189" i="6"/>
  <c r="P189" i="6"/>
  <c r="P188" i="6" s="1"/>
  <c r="BK189" i="6"/>
  <c r="J189" i="6"/>
  <c r="BE189" i="6"/>
  <c r="BI185" i="6"/>
  <c r="BH185" i="6"/>
  <c r="BG185" i="6"/>
  <c r="BF185" i="6"/>
  <c r="T185" i="6"/>
  <c r="R185" i="6"/>
  <c r="P185" i="6"/>
  <c r="BK185" i="6"/>
  <c r="J185" i="6"/>
  <c r="BE185" i="6"/>
  <c r="BI182" i="6"/>
  <c r="BH182" i="6"/>
  <c r="BG182" i="6"/>
  <c r="BF182" i="6"/>
  <c r="T182" i="6"/>
  <c r="R182" i="6"/>
  <c r="P182" i="6"/>
  <c r="P172" i="6" s="1"/>
  <c r="BK182" i="6"/>
  <c r="BK172" i="6" s="1"/>
  <c r="J182" i="6"/>
  <c r="BE182" i="6"/>
  <c r="BI179" i="6"/>
  <c r="BH179" i="6"/>
  <c r="BG179" i="6"/>
  <c r="BF179" i="6"/>
  <c r="T179" i="6"/>
  <c r="R179" i="6"/>
  <c r="P179" i="6"/>
  <c r="BK179" i="6"/>
  <c r="J179" i="6"/>
  <c r="BE179" i="6" s="1"/>
  <c r="BI176" i="6"/>
  <c r="BH176" i="6"/>
  <c r="BG176" i="6"/>
  <c r="BF176" i="6"/>
  <c r="T176" i="6"/>
  <c r="T172" i="6" s="1"/>
  <c r="R176" i="6"/>
  <c r="P176" i="6"/>
  <c r="BK176" i="6"/>
  <c r="J176" i="6"/>
  <c r="BE176" i="6"/>
  <c r="BI173" i="6"/>
  <c r="BH173" i="6"/>
  <c r="BG173" i="6"/>
  <c r="BF173" i="6"/>
  <c r="T173" i="6"/>
  <c r="R173" i="6"/>
  <c r="R172" i="6" s="1"/>
  <c r="P173" i="6"/>
  <c r="BK173" i="6"/>
  <c r="J172" i="6"/>
  <c r="J100" i="6" s="1"/>
  <c r="J173" i="6"/>
  <c r="BE173" i="6" s="1"/>
  <c r="BI169" i="6"/>
  <c r="BH169" i="6"/>
  <c r="BG169" i="6"/>
  <c r="BF169" i="6"/>
  <c r="T169" i="6"/>
  <c r="R169" i="6"/>
  <c r="P169" i="6"/>
  <c r="BK169" i="6"/>
  <c r="J169" i="6"/>
  <c r="BE169" i="6" s="1"/>
  <c r="BI166" i="6"/>
  <c r="BH166" i="6"/>
  <c r="BG166" i="6"/>
  <c r="BF166" i="6"/>
  <c r="T166" i="6"/>
  <c r="T158" i="6" s="1"/>
  <c r="R166" i="6"/>
  <c r="R158" i="6" s="1"/>
  <c r="P166" i="6"/>
  <c r="BK166" i="6"/>
  <c r="J166" i="6"/>
  <c r="BE166" i="6"/>
  <c r="BI162" i="6"/>
  <c r="BH162" i="6"/>
  <c r="BG162" i="6"/>
  <c r="BF162" i="6"/>
  <c r="T162" i="6"/>
  <c r="R162" i="6"/>
  <c r="P162" i="6"/>
  <c r="BK162" i="6"/>
  <c r="BK158" i="6" s="1"/>
  <c r="J158" i="6" s="1"/>
  <c r="J99" i="6" s="1"/>
  <c r="J162" i="6"/>
  <c r="BE162" i="6"/>
  <c r="BI159" i="6"/>
  <c r="BH159" i="6"/>
  <c r="BG159" i="6"/>
  <c r="BF159" i="6"/>
  <c r="T159" i="6"/>
  <c r="R159" i="6"/>
  <c r="P159" i="6"/>
  <c r="P158" i="6" s="1"/>
  <c r="BK159" i="6"/>
  <c r="J159" i="6"/>
  <c r="BE159" i="6"/>
  <c r="BI155" i="6"/>
  <c r="BH155" i="6"/>
  <c r="BG155" i="6"/>
  <c r="BF155" i="6"/>
  <c r="T155" i="6"/>
  <c r="R155" i="6"/>
  <c r="P155" i="6"/>
  <c r="BK155" i="6"/>
  <c r="J155" i="6"/>
  <c r="BE155" i="6"/>
  <c r="BI152" i="6"/>
  <c r="BH152" i="6"/>
  <c r="BG152" i="6"/>
  <c r="BF152" i="6"/>
  <c r="T152" i="6"/>
  <c r="R152" i="6"/>
  <c r="P152" i="6"/>
  <c r="BK152" i="6"/>
  <c r="J152" i="6"/>
  <c r="BE152" i="6"/>
  <c r="BI149" i="6"/>
  <c r="BH149" i="6"/>
  <c r="BG149" i="6"/>
  <c r="BF149" i="6"/>
  <c r="T149" i="6"/>
  <c r="R149" i="6"/>
  <c r="P149" i="6"/>
  <c r="BK149" i="6"/>
  <c r="J149" i="6"/>
  <c r="BE149" i="6" s="1"/>
  <c r="BI146" i="6"/>
  <c r="BH146" i="6"/>
  <c r="BG146" i="6"/>
  <c r="BF146" i="6"/>
  <c r="T146" i="6"/>
  <c r="R146" i="6"/>
  <c r="R139" i="6" s="1"/>
  <c r="P146" i="6"/>
  <c r="BK146" i="6"/>
  <c r="J146" i="6"/>
  <c r="BE146" i="6"/>
  <c r="BI143" i="6"/>
  <c r="BH143" i="6"/>
  <c r="BG143" i="6"/>
  <c r="BF143" i="6"/>
  <c r="T143" i="6"/>
  <c r="R143" i="6"/>
  <c r="P143" i="6"/>
  <c r="BK143" i="6"/>
  <c r="BK139" i="6" s="1"/>
  <c r="J139" i="6" s="1"/>
  <c r="J98" i="6" s="1"/>
  <c r="J143" i="6"/>
  <c r="BE143" i="6"/>
  <c r="BI140" i="6"/>
  <c r="BH140" i="6"/>
  <c r="BG140" i="6"/>
  <c r="BF140" i="6"/>
  <c r="T140" i="6"/>
  <c r="R140" i="6"/>
  <c r="P140" i="6"/>
  <c r="P139" i="6" s="1"/>
  <c r="BK140" i="6"/>
  <c r="J140" i="6"/>
  <c r="BE140" i="6"/>
  <c r="J33" i="6" s="1"/>
  <c r="AV99" i="1" s="1"/>
  <c r="AT99" i="1" s="1"/>
  <c r="BI136" i="6"/>
  <c r="BH136" i="6"/>
  <c r="BG136" i="6"/>
  <c r="BF136" i="6"/>
  <c r="T136" i="6"/>
  <c r="T126" i="6" s="1"/>
  <c r="R136" i="6"/>
  <c r="P136" i="6"/>
  <c r="BK136" i="6"/>
  <c r="J136" i="6"/>
  <c r="BE136" i="6"/>
  <c r="BI133" i="6"/>
  <c r="BH133" i="6"/>
  <c r="BG133" i="6"/>
  <c r="BF133" i="6"/>
  <c r="T133" i="6"/>
  <c r="R133" i="6"/>
  <c r="P133" i="6"/>
  <c r="P126" i="6" s="1"/>
  <c r="BK133" i="6"/>
  <c r="J133" i="6"/>
  <c r="BE133" i="6"/>
  <c r="BI130" i="6"/>
  <c r="BH130" i="6"/>
  <c r="BG130" i="6"/>
  <c r="BF130" i="6"/>
  <c r="T130" i="6"/>
  <c r="R130" i="6"/>
  <c r="P130" i="6"/>
  <c r="BK130" i="6"/>
  <c r="BK126" i="6" s="1"/>
  <c r="J130" i="6"/>
  <c r="BE130" i="6" s="1"/>
  <c r="BI127" i="6"/>
  <c r="BH127" i="6"/>
  <c r="F36" i="6"/>
  <c r="BC99" i="1" s="1"/>
  <c r="BG127" i="6"/>
  <c r="BF127" i="6"/>
  <c r="F34" i="6" s="1"/>
  <c r="BA99" i="1" s="1"/>
  <c r="J34" i="6"/>
  <c r="AW99" i="1" s="1"/>
  <c r="T127" i="6"/>
  <c r="R127" i="6"/>
  <c r="R126" i="6" s="1"/>
  <c r="P127" i="6"/>
  <c r="P125" i="6"/>
  <c r="AU99" i="1" s="1"/>
  <c r="BK127" i="6"/>
  <c r="J127" i="6"/>
  <c r="BE127" i="6"/>
  <c r="F119" i="6"/>
  <c r="E117" i="6"/>
  <c r="F89" i="6"/>
  <c r="E87" i="6"/>
  <c r="J24" i="6"/>
  <c r="E24" i="6"/>
  <c r="J122" i="6"/>
  <c r="J92" i="6"/>
  <c r="J23" i="6"/>
  <c r="J21" i="6"/>
  <c r="E21" i="6"/>
  <c r="J121" i="6"/>
  <c r="J91" i="6"/>
  <c r="J20" i="6"/>
  <c r="J18" i="6"/>
  <c r="E18" i="6"/>
  <c r="F122" i="6" s="1"/>
  <c r="F92" i="6"/>
  <c r="J17" i="6"/>
  <c r="J15" i="6"/>
  <c r="E15" i="6"/>
  <c r="F91" i="6" s="1"/>
  <c r="J14" i="6"/>
  <c r="J12" i="6"/>
  <c r="E7" i="6"/>
  <c r="E115" i="6" s="1"/>
  <c r="E85" i="6"/>
  <c r="J37" i="5"/>
  <c r="J36" i="5"/>
  <c r="AY98" i="1" s="1"/>
  <c r="J35" i="5"/>
  <c r="AX98" i="1" s="1"/>
  <c r="BI237" i="5"/>
  <c r="BH237" i="5"/>
  <c r="BG237" i="5"/>
  <c r="BF237" i="5"/>
  <c r="T237" i="5"/>
  <c r="R237" i="5"/>
  <c r="P237" i="5"/>
  <c r="BK237" i="5"/>
  <c r="J237" i="5"/>
  <c r="BE237" i="5" s="1"/>
  <c r="BI234" i="5"/>
  <c r="BH234" i="5"/>
  <c r="BG234" i="5"/>
  <c r="BF234" i="5"/>
  <c r="T234" i="5"/>
  <c r="R234" i="5"/>
  <c r="P234" i="5"/>
  <c r="BK234" i="5"/>
  <c r="J234" i="5"/>
  <c r="BE234" i="5"/>
  <c r="BI231" i="5"/>
  <c r="BH231" i="5"/>
  <c r="BG231" i="5"/>
  <c r="BF231" i="5"/>
  <c r="T231" i="5"/>
  <c r="R231" i="5"/>
  <c r="R226" i="5" s="1"/>
  <c r="P231" i="5"/>
  <c r="BK231" i="5"/>
  <c r="J231" i="5"/>
  <c r="BE231" i="5" s="1"/>
  <c r="BI227" i="5"/>
  <c r="BH227" i="5"/>
  <c r="BG227" i="5"/>
  <c r="BF227" i="5"/>
  <c r="T227" i="5"/>
  <c r="T226" i="5" s="1"/>
  <c r="R227" i="5"/>
  <c r="P227" i="5"/>
  <c r="P226" i="5" s="1"/>
  <c r="BK227" i="5"/>
  <c r="BK226" i="5" s="1"/>
  <c r="J226" i="5" s="1"/>
  <c r="J105" i="5" s="1"/>
  <c r="J227" i="5"/>
  <c r="BE227" i="5" s="1"/>
  <c r="BI223" i="5"/>
  <c r="BH223" i="5"/>
  <c r="BG223" i="5"/>
  <c r="BF223" i="5"/>
  <c r="T223" i="5"/>
  <c r="R223" i="5"/>
  <c r="P223" i="5"/>
  <c r="BK223" i="5"/>
  <c r="J223" i="5"/>
  <c r="BE223" i="5"/>
  <c r="BI220" i="5"/>
  <c r="BH220" i="5"/>
  <c r="BG220" i="5"/>
  <c r="BF220" i="5"/>
  <c r="T220" i="5"/>
  <c r="R220" i="5"/>
  <c r="P220" i="5"/>
  <c r="BK220" i="5"/>
  <c r="J220" i="5"/>
  <c r="BE220" i="5" s="1"/>
  <c r="BI216" i="5"/>
  <c r="BH216" i="5"/>
  <c r="BG216" i="5"/>
  <c r="BF216" i="5"/>
  <c r="T216" i="5"/>
  <c r="T215" i="5" s="1"/>
  <c r="R216" i="5"/>
  <c r="R215" i="5"/>
  <c r="P216" i="5"/>
  <c r="P215" i="5" s="1"/>
  <c r="BK216" i="5"/>
  <c r="BK215" i="5" s="1"/>
  <c r="J215" i="5" s="1"/>
  <c r="J104" i="5" s="1"/>
  <c r="J216" i="5"/>
  <c r="BE216" i="5" s="1"/>
  <c r="BI212" i="5"/>
  <c r="BH212" i="5"/>
  <c r="BG212" i="5"/>
  <c r="BF212" i="5"/>
  <c r="T212" i="5"/>
  <c r="R212" i="5"/>
  <c r="P212" i="5"/>
  <c r="BK212" i="5"/>
  <c r="J212" i="5"/>
  <c r="BE212" i="5"/>
  <c r="BI209" i="5"/>
  <c r="BH209" i="5"/>
  <c r="BG209" i="5"/>
  <c r="BF209" i="5"/>
  <c r="T209" i="5"/>
  <c r="R209" i="5"/>
  <c r="R205" i="5" s="1"/>
  <c r="P209" i="5"/>
  <c r="BK209" i="5"/>
  <c r="J209" i="5"/>
  <c r="BE209" i="5" s="1"/>
  <c r="BI206" i="5"/>
  <c r="BH206" i="5"/>
  <c r="BG206" i="5"/>
  <c r="BF206" i="5"/>
  <c r="T206" i="5"/>
  <c r="T205" i="5" s="1"/>
  <c r="R206" i="5"/>
  <c r="P206" i="5"/>
  <c r="P205" i="5" s="1"/>
  <c r="BK206" i="5"/>
  <c r="BK205" i="5" s="1"/>
  <c r="J205" i="5" s="1"/>
  <c r="J103" i="5" s="1"/>
  <c r="J206" i="5"/>
  <c r="BE206" i="5" s="1"/>
  <c r="BI202" i="5"/>
  <c r="BH202" i="5"/>
  <c r="BG202" i="5"/>
  <c r="BF202" i="5"/>
  <c r="T202" i="5"/>
  <c r="T201" i="5" s="1"/>
  <c r="R202" i="5"/>
  <c r="R201" i="5" s="1"/>
  <c r="P202" i="5"/>
  <c r="P201" i="5"/>
  <c r="BK202" i="5"/>
  <c r="BK201" i="5" s="1"/>
  <c r="J201" i="5" s="1"/>
  <c r="J202" i="5"/>
  <c r="BE202" i="5"/>
  <c r="J102" i="5"/>
  <c r="BI197" i="5"/>
  <c r="BH197" i="5"/>
  <c r="BG197" i="5"/>
  <c r="BF197" i="5"/>
  <c r="T197" i="5"/>
  <c r="R197" i="5"/>
  <c r="P197" i="5"/>
  <c r="BK197" i="5"/>
  <c r="J197" i="5"/>
  <c r="BE197" i="5"/>
  <c r="BI193" i="5"/>
  <c r="BH193" i="5"/>
  <c r="BG193" i="5"/>
  <c r="BF193" i="5"/>
  <c r="T193" i="5"/>
  <c r="R193" i="5"/>
  <c r="P193" i="5"/>
  <c r="BK193" i="5"/>
  <c r="J193" i="5"/>
  <c r="BE193" i="5" s="1"/>
  <c r="BI189" i="5"/>
  <c r="BH189" i="5"/>
  <c r="BG189" i="5"/>
  <c r="BF189" i="5"/>
  <c r="T189" i="5"/>
  <c r="T188" i="5" s="1"/>
  <c r="R189" i="5"/>
  <c r="R188" i="5" s="1"/>
  <c r="P189" i="5"/>
  <c r="P188" i="5"/>
  <c r="BK189" i="5"/>
  <c r="BK188" i="5" s="1"/>
  <c r="J188" i="5" s="1"/>
  <c r="J101" i="5" s="1"/>
  <c r="J189" i="5"/>
  <c r="BE189" i="5"/>
  <c r="BI185" i="5"/>
  <c r="BH185" i="5"/>
  <c r="BG185" i="5"/>
  <c r="BF185" i="5"/>
  <c r="T185" i="5"/>
  <c r="R185" i="5"/>
  <c r="R172" i="5" s="1"/>
  <c r="P185" i="5"/>
  <c r="BK185" i="5"/>
  <c r="J185" i="5"/>
  <c r="BE185" i="5"/>
  <c r="BI182" i="5"/>
  <c r="BH182" i="5"/>
  <c r="BG182" i="5"/>
  <c r="BF182" i="5"/>
  <c r="T182" i="5"/>
  <c r="R182" i="5"/>
  <c r="P182" i="5"/>
  <c r="BK182" i="5"/>
  <c r="BK172" i="5" s="1"/>
  <c r="J172" i="5" s="1"/>
  <c r="J100" i="5" s="1"/>
  <c r="J182" i="5"/>
  <c r="BE182" i="5" s="1"/>
  <c r="BI179" i="5"/>
  <c r="BH179" i="5"/>
  <c r="BG179" i="5"/>
  <c r="BF179" i="5"/>
  <c r="T179" i="5"/>
  <c r="R179" i="5"/>
  <c r="P179" i="5"/>
  <c r="BK179" i="5"/>
  <c r="J179" i="5"/>
  <c r="BE179" i="5"/>
  <c r="BI176" i="5"/>
  <c r="BH176" i="5"/>
  <c r="BG176" i="5"/>
  <c r="BF176" i="5"/>
  <c r="T176" i="5"/>
  <c r="R176" i="5"/>
  <c r="P176" i="5"/>
  <c r="BK176" i="5"/>
  <c r="J176" i="5"/>
  <c r="BE176" i="5"/>
  <c r="BI173" i="5"/>
  <c r="BH173" i="5"/>
  <c r="BG173" i="5"/>
  <c r="BF173" i="5"/>
  <c r="T173" i="5"/>
  <c r="T172" i="5" s="1"/>
  <c r="R173" i="5"/>
  <c r="P173" i="5"/>
  <c r="P172" i="5" s="1"/>
  <c r="BK173" i="5"/>
  <c r="J173" i="5"/>
  <c r="BE173" i="5" s="1"/>
  <c r="BI169" i="5"/>
  <c r="BH169" i="5"/>
  <c r="BG169" i="5"/>
  <c r="BF169" i="5"/>
  <c r="T169" i="5"/>
  <c r="R169" i="5"/>
  <c r="P169" i="5"/>
  <c r="BK169" i="5"/>
  <c r="J169" i="5"/>
  <c r="BE169" i="5"/>
  <c r="BI166" i="5"/>
  <c r="BH166" i="5"/>
  <c r="BG166" i="5"/>
  <c r="BF166" i="5"/>
  <c r="T166" i="5"/>
  <c r="R166" i="5"/>
  <c r="R158" i="5" s="1"/>
  <c r="P166" i="5"/>
  <c r="BK166" i="5"/>
  <c r="J166" i="5"/>
  <c r="BE166" i="5"/>
  <c r="BI162" i="5"/>
  <c r="BH162" i="5"/>
  <c r="BG162" i="5"/>
  <c r="BF162" i="5"/>
  <c r="T162" i="5"/>
  <c r="R162" i="5"/>
  <c r="P162" i="5"/>
  <c r="BK162" i="5"/>
  <c r="J162" i="5"/>
  <c r="BE162" i="5" s="1"/>
  <c r="BI159" i="5"/>
  <c r="BH159" i="5"/>
  <c r="BG159" i="5"/>
  <c r="BF159" i="5"/>
  <c r="T159" i="5"/>
  <c r="T158" i="5" s="1"/>
  <c r="R159" i="5"/>
  <c r="P159" i="5"/>
  <c r="P158" i="5"/>
  <c r="BK159" i="5"/>
  <c r="BK158" i="5" s="1"/>
  <c r="J158" i="5" s="1"/>
  <c r="J99" i="5" s="1"/>
  <c r="J159" i="5"/>
  <c r="BE159" i="5"/>
  <c r="BI155" i="5"/>
  <c r="BH155" i="5"/>
  <c r="BG155" i="5"/>
  <c r="BF155" i="5"/>
  <c r="T155" i="5"/>
  <c r="R155" i="5"/>
  <c r="P155" i="5"/>
  <c r="BK155" i="5"/>
  <c r="J155" i="5"/>
  <c r="BE155" i="5"/>
  <c r="BI152" i="5"/>
  <c r="BH152" i="5"/>
  <c r="BG152" i="5"/>
  <c r="BF152" i="5"/>
  <c r="T152" i="5"/>
  <c r="R152" i="5"/>
  <c r="P152" i="5"/>
  <c r="BK152" i="5"/>
  <c r="J152" i="5"/>
  <c r="BE152" i="5" s="1"/>
  <c r="BI149" i="5"/>
  <c r="BH149" i="5"/>
  <c r="BG149" i="5"/>
  <c r="BF149" i="5"/>
  <c r="T149" i="5"/>
  <c r="R149" i="5"/>
  <c r="P149" i="5"/>
  <c r="BK149" i="5"/>
  <c r="J149" i="5"/>
  <c r="BE149" i="5"/>
  <c r="BI146" i="5"/>
  <c r="BH146" i="5"/>
  <c r="BG146" i="5"/>
  <c r="BF146" i="5"/>
  <c r="T146" i="5"/>
  <c r="R146" i="5"/>
  <c r="P146" i="5"/>
  <c r="BK146" i="5"/>
  <c r="J146" i="5"/>
  <c r="BE146" i="5"/>
  <c r="BI143" i="5"/>
  <c r="BH143" i="5"/>
  <c r="BG143" i="5"/>
  <c r="BF143" i="5"/>
  <c r="T143" i="5"/>
  <c r="R143" i="5"/>
  <c r="P143" i="5"/>
  <c r="BK143" i="5"/>
  <c r="J143" i="5"/>
  <c r="BE143" i="5" s="1"/>
  <c r="BI140" i="5"/>
  <c r="BH140" i="5"/>
  <c r="BG140" i="5"/>
  <c r="BF140" i="5"/>
  <c r="T140" i="5"/>
  <c r="T139" i="5" s="1"/>
  <c r="R140" i="5"/>
  <c r="P140" i="5"/>
  <c r="P139" i="5"/>
  <c r="BK140" i="5"/>
  <c r="BK139" i="5" s="1"/>
  <c r="J139" i="5" s="1"/>
  <c r="J98" i="5" s="1"/>
  <c r="J140" i="5"/>
  <c r="BE140" i="5" s="1"/>
  <c r="BI136" i="5"/>
  <c r="BH136" i="5"/>
  <c r="BG136" i="5"/>
  <c r="BF136" i="5"/>
  <c r="T136" i="5"/>
  <c r="R136" i="5"/>
  <c r="P136" i="5"/>
  <c r="P126" i="5" s="1"/>
  <c r="BK136" i="5"/>
  <c r="J136" i="5"/>
  <c r="BE136" i="5"/>
  <c r="BI133" i="5"/>
  <c r="BH133" i="5"/>
  <c r="BG133" i="5"/>
  <c r="BF133" i="5"/>
  <c r="T133" i="5"/>
  <c r="R133" i="5"/>
  <c r="P133" i="5"/>
  <c r="BK133" i="5"/>
  <c r="J133" i="5"/>
  <c r="BE133" i="5" s="1"/>
  <c r="BI130" i="5"/>
  <c r="BH130" i="5"/>
  <c r="BG130" i="5"/>
  <c r="BF130" i="5"/>
  <c r="T130" i="5"/>
  <c r="T126" i="5" s="1"/>
  <c r="T125" i="5" s="1"/>
  <c r="R130" i="5"/>
  <c r="P130" i="5"/>
  <c r="BK130" i="5"/>
  <c r="J130" i="5"/>
  <c r="BE130" i="5"/>
  <c r="BI127" i="5"/>
  <c r="F37" i="5" s="1"/>
  <c r="BD98" i="1" s="1"/>
  <c r="BH127" i="5"/>
  <c r="BG127" i="5"/>
  <c r="F35" i="5" s="1"/>
  <c r="BB98" i="1" s="1"/>
  <c r="BF127" i="5"/>
  <c r="J34" i="5" s="1"/>
  <c r="AW98" i="1" s="1"/>
  <c r="T127" i="5"/>
  <c r="R127" i="5"/>
  <c r="R126" i="5" s="1"/>
  <c r="P127" i="5"/>
  <c r="BK127" i="5"/>
  <c r="BK126" i="5" s="1"/>
  <c r="J127" i="5"/>
  <c r="BE127" i="5"/>
  <c r="F119" i="5"/>
  <c r="E117" i="5"/>
  <c r="F89" i="5"/>
  <c r="E87" i="5"/>
  <c r="J24" i="5"/>
  <c r="E24" i="5"/>
  <c r="J122" i="5" s="1"/>
  <c r="J92" i="5"/>
  <c r="J23" i="5"/>
  <c r="J21" i="5"/>
  <c r="E21" i="5"/>
  <c r="J121" i="5"/>
  <c r="J91" i="5"/>
  <c r="J20" i="5"/>
  <c r="J18" i="5"/>
  <c r="E18" i="5"/>
  <c r="F122" i="5" s="1"/>
  <c r="F92" i="5"/>
  <c r="J17" i="5"/>
  <c r="J15" i="5"/>
  <c r="E15" i="5"/>
  <c r="F121" i="5" s="1"/>
  <c r="J14" i="5"/>
  <c r="J12" i="5"/>
  <c r="J119" i="5"/>
  <c r="J89" i="5"/>
  <c r="E7" i="5"/>
  <c r="E115" i="5" s="1"/>
  <c r="E85" i="5"/>
  <c r="J37" i="4"/>
  <c r="J36" i="4"/>
  <c r="AY97" i="1" s="1"/>
  <c r="J35" i="4"/>
  <c r="AX97" i="1" s="1"/>
  <c r="BI265" i="4"/>
  <c r="BH265" i="4"/>
  <c r="BG265" i="4"/>
  <c r="BF265" i="4"/>
  <c r="T265" i="4"/>
  <c r="R265" i="4"/>
  <c r="P265" i="4"/>
  <c r="BK265" i="4"/>
  <c r="J265" i="4"/>
  <c r="BE265" i="4" s="1"/>
  <c r="BI262" i="4"/>
  <c r="BH262" i="4"/>
  <c r="BG262" i="4"/>
  <c r="BF262" i="4"/>
  <c r="T262" i="4"/>
  <c r="R262" i="4"/>
  <c r="P262" i="4"/>
  <c r="BK262" i="4"/>
  <c r="J262" i="4"/>
  <c r="BE262" i="4" s="1"/>
  <c r="BI259" i="4"/>
  <c r="BH259" i="4"/>
  <c r="BG259" i="4"/>
  <c r="BF259" i="4"/>
  <c r="T259" i="4"/>
  <c r="R259" i="4"/>
  <c r="P259" i="4"/>
  <c r="BK259" i="4"/>
  <c r="J259" i="4"/>
  <c r="BE259" i="4" s="1"/>
  <c r="BI255" i="4"/>
  <c r="BH255" i="4"/>
  <c r="BG255" i="4"/>
  <c r="BF255" i="4"/>
  <c r="T255" i="4"/>
  <c r="T254" i="4" s="1"/>
  <c r="R255" i="4"/>
  <c r="R254" i="4" s="1"/>
  <c r="P255" i="4"/>
  <c r="P254" i="4" s="1"/>
  <c r="BK255" i="4"/>
  <c r="BK254" i="4" s="1"/>
  <c r="J254" i="4" s="1"/>
  <c r="J104" i="4" s="1"/>
  <c r="J255" i="4"/>
  <c r="BE255" i="4"/>
  <c r="BI251" i="4"/>
  <c r="BH251" i="4"/>
  <c r="BG251" i="4"/>
  <c r="BF251" i="4"/>
  <c r="T251" i="4"/>
  <c r="R251" i="4"/>
  <c r="P251" i="4"/>
  <c r="BK251" i="4"/>
  <c r="J251" i="4"/>
  <c r="BE251" i="4" s="1"/>
  <c r="BI248" i="4"/>
  <c r="BH248" i="4"/>
  <c r="BG248" i="4"/>
  <c r="BF248" i="4"/>
  <c r="T248" i="4"/>
  <c r="R248" i="4"/>
  <c r="P248" i="4"/>
  <c r="BK248" i="4"/>
  <c r="BK243" i="4" s="1"/>
  <c r="J243" i="4" s="1"/>
  <c r="J103" i="4" s="1"/>
  <c r="J248" i="4"/>
  <c r="BE248" i="4"/>
  <c r="BI244" i="4"/>
  <c r="BH244" i="4"/>
  <c r="BG244" i="4"/>
  <c r="BF244" i="4"/>
  <c r="T244" i="4"/>
  <c r="R244" i="4"/>
  <c r="R243" i="4" s="1"/>
  <c r="P244" i="4"/>
  <c r="BK244" i="4"/>
  <c r="J244" i="4"/>
  <c r="BE244" i="4"/>
  <c r="BI240" i="4"/>
  <c r="BH240" i="4"/>
  <c r="BG240" i="4"/>
  <c r="BF240" i="4"/>
  <c r="T240" i="4"/>
  <c r="T233" i="4" s="1"/>
  <c r="R240" i="4"/>
  <c r="P240" i="4"/>
  <c r="BK240" i="4"/>
  <c r="J240" i="4"/>
  <c r="BE240" i="4" s="1"/>
  <c r="BI237" i="4"/>
  <c r="BH237" i="4"/>
  <c r="BG237" i="4"/>
  <c r="BF237" i="4"/>
  <c r="T237" i="4"/>
  <c r="R237" i="4"/>
  <c r="P237" i="4"/>
  <c r="BK237" i="4"/>
  <c r="BK233" i="4" s="1"/>
  <c r="J233" i="4" s="1"/>
  <c r="J102" i="4" s="1"/>
  <c r="J237" i="4"/>
  <c r="BE237" i="4"/>
  <c r="BI234" i="4"/>
  <c r="BH234" i="4"/>
  <c r="BG234" i="4"/>
  <c r="BF234" i="4"/>
  <c r="T234" i="4"/>
  <c r="R234" i="4"/>
  <c r="R233" i="4" s="1"/>
  <c r="P234" i="4"/>
  <c r="BK234" i="4"/>
  <c r="J234" i="4"/>
  <c r="BE234" i="4"/>
  <c r="BI229" i="4"/>
  <c r="BH229" i="4"/>
  <c r="BG229" i="4"/>
  <c r="BF229" i="4"/>
  <c r="T229" i="4"/>
  <c r="R229" i="4"/>
  <c r="P229" i="4"/>
  <c r="BK229" i="4"/>
  <c r="J229" i="4"/>
  <c r="BE229" i="4"/>
  <c r="BI225" i="4"/>
  <c r="BH225" i="4"/>
  <c r="BG225" i="4"/>
  <c r="BF225" i="4"/>
  <c r="T225" i="4"/>
  <c r="R225" i="4"/>
  <c r="P225" i="4"/>
  <c r="P212" i="4" s="1"/>
  <c r="BK225" i="4"/>
  <c r="J225" i="4"/>
  <c r="BE225" i="4"/>
  <c r="BI221" i="4"/>
  <c r="BH221" i="4"/>
  <c r="BG221" i="4"/>
  <c r="BF221" i="4"/>
  <c r="T221" i="4"/>
  <c r="R221" i="4"/>
  <c r="P221" i="4"/>
  <c r="BK221" i="4"/>
  <c r="J221" i="4"/>
  <c r="BE221" i="4" s="1"/>
  <c r="BI217" i="4"/>
  <c r="BH217" i="4"/>
  <c r="BG217" i="4"/>
  <c r="BF217" i="4"/>
  <c r="T217" i="4"/>
  <c r="R217" i="4"/>
  <c r="P217" i="4"/>
  <c r="BK217" i="4"/>
  <c r="J217" i="4"/>
  <c r="BE217" i="4"/>
  <c r="BI213" i="4"/>
  <c r="BH213" i="4"/>
  <c r="BG213" i="4"/>
  <c r="BF213" i="4"/>
  <c r="T213" i="4"/>
  <c r="R213" i="4"/>
  <c r="R212" i="4" s="1"/>
  <c r="P213" i="4"/>
  <c r="BK213" i="4"/>
  <c r="BK212" i="4" s="1"/>
  <c r="J212" i="4" s="1"/>
  <c r="J101" i="4" s="1"/>
  <c r="J213" i="4"/>
  <c r="BE213" i="4" s="1"/>
  <c r="BI209" i="4"/>
  <c r="BH209" i="4"/>
  <c r="BG209" i="4"/>
  <c r="BF209" i="4"/>
  <c r="T209" i="4"/>
  <c r="R209" i="4"/>
  <c r="P209" i="4"/>
  <c r="BK209" i="4"/>
  <c r="J209" i="4"/>
  <c r="BE209" i="4" s="1"/>
  <c r="BI206" i="4"/>
  <c r="BH206" i="4"/>
  <c r="BG206" i="4"/>
  <c r="BF206" i="4"/>
  <c r="T206" i="4"/>
  <c r="R206" i="4"/>
  <c r="R196" i="4" s="1"/>
  <c r="P206" i="4"/>
  <c r="BK206" i="4"/>
  <c r="J206" i="4"/>
  <c r="BE206" i="4" s="1"/>
  <c r="BI203" i="4"/>
  <c r="BH203" i="4"/>
  <c r="BG203" i="4"/>
  <c r="BF203" i="4"/>
  <c r="T203" i="4"/>
  <c r="R203" i="4"/>
  <c r="P203" i="4"/>
  <c r="BK203" i="4"/>
  <c r="J203" i="4"/>
  <c r="BE203" i="4"/>
  <c r="BI200" i="4"/>
  <c r="BH200" i="4"/>
  <c r="BG200" i="4"/>
  <c r="BF200" i="4"/>
  <c r="T200" i="4"/>
  <c r="R200" i="4"/>
  <c r="P200" i="4"/>
  <c r="BK200" i="4"/>
  <c r="J200" i="4"/>
  <c r="BE200" i="4" s="1"/>
  <c r="BI197" i="4"/>
  <c r="BH197" i="4"/>
  <c r="BG197" i="4"/>
  <c r="BF197" i="4"/>
  <c r="T197" i="4"/>
  <c r="T196" i="4" s="1"/>
  <c r="R197" i="4"/>
  <c r="P197" i="4"/>
  <c r="BK197" i="4"/>
  <c r="BK196" i="4" s="1"/>
  <c r="J196" i="4" s="1"/>
  <c r="J100" i="4" s="1"/>
  <c r="J197" i="4"/>
  <c r="BE197" i="4" s="1"/>
  <c r="BI193" i="4"/>
  <c r="BH193" i="4"/>
  <c r="BG193" i="4"/>
  <c r="BF193" i="4"/>
  <c r="T193" i="4"/>
  <c r="R193" i="4"/>
  <c r="P193" i="4"/>
  <c r="P182" i="4" s="1"/>
  <c r="BK193" i="4"/>
  <c r="J193" i="4"/>
  <c r="BE193" i="4"/>
  <c r="BI190" i="4"/>
  <c r="BH190" i="4"/>
  <c r="BG190" i="4"/>
  <c r="BF190" i="4"/>
  <c r="T190" i="4"/>
  <c r="R190" i="4"/>
  <c r="P190" i="4"/>
  <c r="BK190" i="4"/>
  <c r="J190" i="4"/>
  <c r="BE190" i="4" s="1"/>
  <c r="BI186" i="4"/>
  <c r="BH186" i="4"/>
  <c r="BG186" i="4"/>
  <c r="BF186" i="4"/>
  <c r="T186" i="4"/>
  <c r="R186" i="4"/>
  <c r="P186" i="4"/>
  <c r="BK186" i="4"/>
  <c r="J186" i="4"/>
  <c r="BE186" i="4" s="1"/>
  <c r="BI183" i="4"/>
  <c r="BH183" i="4"/>
  <c r="BG183" i="4"/>
  <c r="BF183" i="4"/>
  <c r="T183" i="4"/>
  <c r="R183" i="4"/>
  <c r="R182" i="4" s="1"/>
  <c r="P183" i="4"/>
  <c r="BK183" i="4"/>
  <c r="BK182" i="4" s="1"/>
  <c r="J182" i="4" s="1"/>
  <c r="J99" i="4" s="1"/>
  <c r="J183" i="4"/>
  <c r="BE183" i="4" s="1"/>
  <c r="BI179" i="4"/>
  <c r="BH179" i="4"/>
  <c r="BG179" i="4"/>
  <c r="BF179" i="4"/>
  <c r="T179" i="4"/>
  <c r="R179" i="4"/>
  <c r="P179" i="4"/>
  <c r="BK179" i="4"/>
  <c r="J179" i="4"/>
  <c r="BE179" i="4" s="1"/>
  <c r="BI175" i="4"/>
  <c r="BH175" i="4"/>
  <c r="BG175" i="4"/>
  <c r="BF175" i="4"/>
  <c r="T175" i="4"/>
  <c r="R175" i="4"/>
  <c r="P175" i="4"/>
  <c r="BK175" i="4"/>
  <c r="J175" i="4"/>
  <c r="BE175" i="4" s="1"/>
  <c r="BI171" i="4"/>
  <c r="BH171" i="4"/>
  <c r="BG171" i="4"/>
  <c r="BF171" i="4"/>
  <c r="T171" i="4"/>
  <c r="R171" i="4"/>
  <c r="P171" i="4"/>
  <c r="BK171" i="4"/>
  <c r="J171" i="4"/>
  <c r="BE171" i="4"/>
  <c r="BI168" i="4"/>
  <c r="BH168" i="4"/>
  <c r="BG168" i="4"/>
  <c r="BF168" i="4"/>
  <c r="T168" i="4"/>
  <c r="R168" i="4"/>
  <c r="P168" i="4"/>
  <c r="BK168" i="4"/>
  <c r="J168" i="4"/>
  <c r="BE168" i="4" s="1"/>
  <c r="BI163" i="4"/>
  <c r="BH163" i="4"/>
  <c r="BG163" i="4"/>
  <c r="BF163" i="4"/>
  <c r="T163" i="4"/>
  <c r="R163" i="4"/>
  <c r="P163" i="4"/>
  <c r="BK163" i="4"/>
  <c r="J163" i="4"/>
  <c r="BE163" i="4" s="1"/>
  <c r="BI160" i="4"/>
  <c r="BH160" i="4"/>
  <c r="BG160" i="4"/>
  <c r="BF160" i="4"/>
  <c r="T160" i="4"/>
  <c r="R160" i="4"/>
  <c r="P160" i="4"/>
  <c r="BK160" i="4"/>
  <c r="J160" i="4"/>
  <c r="BE160" i="4"/>
  <c r="BI157" i="4"/>
  <c r="BH157" i="4"/>
  <c r="BG157" i="4"/>
  <c r="BF157" i="4"/>
  <c r="T157" i="4"/>
  <c r="R157" i="4"/>
  <c r="P157" i="4"/>
  <c r="BK157" i="4"/>
  <c r="J157" i="4"/>
  <c r="BE157" i="4" s="1"/>
  <c r="BI154" i="4"/>
  <c r="BH154" i="4"/>
  <c r="BG154" i="4"/>
  <c r="BF154" i="4"/>
  <c r="T154" i="4"/>
  <c r="R154" i="4"/>
  <c r="P154" i="4"/>
  <c r="BK154" i="4"/>
  <c r="J154" i="4"/>
  <c r="BE154" i="4" s="1"/>
  <c r="BI149" i="4"/>
  <c r="BH149" i="4"/>
  <c r="BG149" i="4"/>
  <c r="BF149" i="4"/>
  <c r="T149" i="4"/>
  <c r="R149" i="4"/>
  <c r="P149" i="4"/>
  <c r="BK149" i="4"/>
  <c r="J149" i="4"/>
  <c r="BE149" i="4"/>
  <c r="BI146" i="4"/>
  <c r="BH146" i="4"/>
  <c r="BG146" i="4"/>
  <c r="BF146" i="4"/>
  <c r="T146" i="4"/>
  <c r="R146" i="4"/>
  <c r="P146" i="4"/>
  <c r="BK146" i="4"/>
  <c r="J146" i="4"/>
  <c r="BE146" i="4" s="1"/>
  <c r="BI143" i="4"/>
  <c r="BH143" i="4"/>
  <c r="BG143" i="4"/>
  <c r="BF143" i="4"/>
  <c r="T143" i="4"/>
  <c r="R143" i="4"/>
  <c r="R142" i="4" s="1"/>
  <c r="P143" i="4"/>
  <c r="P142" i="4" s="1"/>
  <c r="BK143" i="4"/>
  <c r="BK142" i="4" s="1"/>
  <c r="J142" i="4" s="1"/>
  <c r="J98" i="4" s="1"/>
  <c r="J143" i="4"/>
  <c r="BE143" i="4"/>
  <c r="BI139" i="4"/>
  <c r="BH139" i="4"/>
  <c r="BG139" i="4"/>
  <c r="BF139" i="4"/>
  <c r="T139" i="4"/>
  <c r="R139" i="4"/>
  <c r="P139" i="4"/>
  <c r="BK139" i="4"/>
  <c r="J139" i="4"/>
  <c r="BE139" i="4"/>
  <c r="BI136" i="4"/>
  <c r="BH136" i="4"/>
  <c r="BG136" i="4"/>
  <c r="BF136" i="4"/>
  <c r="T136" i="4"/>
  <c r="R136" i="4"/>
  <c r="P136" i="4"/>
  <c r="BK136" i="4"/>
  <c r="J136" i="4"/>
  <c r="BE136" i="4" s="1"/>
  <c r="BI132" i="4"/>
  <c r="BH132" i="4"/>
  <c r="BG132" i="4"/>
  <c r="BF132" i="4"/>
  <c r="T132" i="4"/>
  <c r="R132" i="4"/>
  <c r="P132" i="4"/>
  <c r="BK132" i="4"/>
  <c r="J132" i="4"/>
  <c r="BE132" i="4" s="1"/>
  <c r="BI129" i="4"/>
  <c r="BH129" i="4"/>
  <c r="BG129" i="4"/>
  <c r="BF129" i="4"/>
  <c r="T129" i="4"/>
  <c r="R129" i="4"/>
  <c r="P129" i="4"/>
  <c r="BK129" i="4"/>
  <c r="J129" i="4"/>
  <c r="BE129" i="4"/>
  <c r="BI126" i="4"/>
  <c r="F37" i="4" s="1"/>
  <c r="BD97" i="1" s="1"/>
  <c r="BH126" i="4"/>
  <c r="F36" i="4" s="1"/>
  <c r="BC97" i="1" s="1"/>
  <c r="BG126" i="4"/>
  <c r="BF126" i="4"/>
  <c r="F34" i="4" s="1"/>
  <c r="BA97" i="1" s="1"/>
  <c r="T126" i="4"/>
  <c r="T125" i="4" s="1"/>
  <c r="R126" i="4"/>
  <c r="R125" i="4" s="1"/>
  <c r="R124" i="4" s="1"/>
  <c r="P126" i="4"/>
  <c r="P125" i="4" s="1"/>
  <c r="BK126" i="4"/>
  <c r="BK125" i="4" s="1"/>
  <c r="J125" i="4" s="1"/>
  <c r="J97" i="4" s="1"/>
  <c r="J126" i="4"/>
  <c r="BE126" i="4" s="1"/>
  <c r="F118" i="4"/>
  <c r="E116" i="4"/>
  <c r="F89" i="4"/>
  <c r="E87" i="4"/>
  <c r="J24" i="4"/>
  <c r="E24" i="4"/>
  <c r="J121" i="4" s="1"/>
  <c r="J23" i="4"/>
  <c r="J21" i="4"/>
  <c r="E21" i="4"/>
  <c r="J20" i="4"/>
  <c r="J18" i="4"/>
  <c r="E18" i="4"/>
  <c r="F121" i="4"/>
  <c r="F92" i="4"/>
  <c r="J17" i="4"/>
  <c r="J15" i="4"/>
  <c r="E15" i="4"/>
  <c r="F120" i="4" s="1"/>
  <c r="F91" i="4"/>
  <c r="J14" i="4"/>
  <c r="J12" i="4"/>
  <c r="J118" i="4"/>
  <c r="J89" i="4"/>
  <c r="E7" i="4"/>
  <c r="E114" i="4"/>
  <c r="E85" i="4"/>
  <c r="J37" i="3"/>
  <c r="J36" i="3"/>
  <c r="AY96" i="1"/>
  <c r="J35" i="3"/>
  <c r="AX96" i="1"/>
  <c r="BI128" i="3"/>
  <c r="BH128" i="3"/>
  <c r="BG128" i="3"/>
  <c r="BF128" i="3"/>
  <c r="T128" i="3"/>
  <c r="R128" i="3"/>
  <c r="P128" i="3"/>
  <c r="BK128" i="3"/>
  <c r="J128" i="3"/>
  <c r="BE128" i="3"/>
  <c r="BI125" i="3"/>
  <c r="BH125" i="3"/>
  <c r="BG125" i="3"/>
  <c r="BF125" i="3"/>
  <c r="T125" i="3"/>
  <c r="R125" i="3"/>
  <c r="P125" i="3"/>
  <c r="BK125" i="3"/>
  <c r="J125" i="3"/>
  <c r="BE125" i="3" s="1"/>
  <c r="BI122" i="3"/>
  <c r="BH122" i="3"/>
  <c r="BG122" i="3"/>
  <c r="BF122" i="3"/>
  <c r="T122" i="3"/>
  <c r="T118" i="3" s="1"/>
  <c r="T117" i="3" s="1"/>
  <c r="R122" i="3"/>
  <c r="P122" i="3"/>
  <c r="BK122" i="3"/>
  <c r="J122" i="3"/>
  <c r="BE122" i="3"/>
  <c r="BI119" i="3"/>
  <c r="F37" i="3" s="1"/>
  <c r="BD96" i="1" s="1"/>
  <c r="BH119" i="3"/>
  <c r="F36" i="3" s="1"/>
  <c r="BC96" i="1" s="1"/>
  <c r="BG119" i="3"/>
  <c r="F35" i="3" s="1"/>
  <c r="BB96" i="1" s="1"/>
  <c r="BF119" i="3"/>
  <c r="J34" i="3" s="1"/>
  <c r="AW96" i="1" s="1"/>
  <c r="F34" i="3"/>
  <c r="BA96" i="1" s="1"/>
  <c r="T119" i="3"/>
  <c r="R119" i="3"/>
  <c r="R118" i="3"/>
  <c r="R117" i="3" s="1"/>
  <c r="P119" i="3"/>
  <c r="P118" i="3"/>
  <c r="P117" i="3" s="1"/>
  <c r="AU96" i="1" s="1"/>
  <c r="BK119" i="3"/>
  <c r="BK118" i="3" s="1"/>
  <c r="J119" i="3"/>
  <c r="BE119" i="3"/>
  <c r="J33" i="3" s="1"/>
  <c r="AV96" i="1" s="1"/>
  <c r="F33" i="3"/>
  <c r="AZ96" i="1" s="1"/>
  <c r="F111" i="3"/>
  <c r="E109" i="3"/>
  <c r="F89" i="3"/>
  <c r="E87" i="3"/>
  <c r="J24" i="3"/>
  <c r="E24" i="3"/>
  <c r="J114" i="3" s="1"/>
  <c r="J23" i="3"/>
  <c r="J21" i="3"/>
  <c r="E21" i="3"/>
  <c r="J91" i="3" s="1"/>
  <c r="J113" i="3"/>
  <c r="J20" i="3"/>
  <c r="J18" i="3"/>
  <c r="E18" i="3"/>
  <c r="F114" i="3" s="1"/>
  <c r="F92" i="3"/>
  <c r="J17" i="3"/>
  <c r="J15" i="3"/>
  <c r="E15" i="3"/>
  <c r="F113" i="3" s="1"/>
  <c r="J14" i="3"/>
  <c r="J12" i="3"/>
  <c r="J111" i="3"/>
  <c r="J89" i="3"/>
  <c r="E7" i="3"/>
  <c r="E107" i="3" s="1"/>
  <c r="E85" i="3"/>
  <c r="J37" i="2"/>
  <c r="J36" i="2"/>
  <c r="AY95" i="1"/>
  <c r="J35" i="2"/>
  <c r="AX95" i="1" s="1"/>
  <c r="BI266" i="2"/>
  <c r="BH266" i="2"/>
  <c r="BG266" i="2"/>
  <c r="BF266" i="2"/>
  <c r="T266" i="2"/>
  <c r="R266" i="2"/>
  <c r="P266" i="2"/>
  <c r="BK266" i="2"/>
  <c r="J266" i="2"/>
  <c r="BE266" i="2"/>
  <c r="BI263" i="2"/>
  <c r="BH263" i="2"/>
  <c r="BG263" i="2"/>
  <c r="BF263" i="2"/>
  <c r="T263" i="2"/>
  <c r="R263" i="2"/>
  <c r="P263" i="2"/>
  <c r="BK263" i="2"/>
  <c r="J263" i="2"/>
  <c r="BE263" i="2" s="1"/>
  <c r="BI260" i="2"/>
  <c r="BH260" i="2"/>
  <c r="BG260" i="2"/>
  <c r="BF260" i="2"/>
  <c r="T260" i="2"/>
  <c r="R260" i="2"/>
  <c r="P260" i="2"/>
  <c r="BK260" i="2"/>
  <c r="J260" i="2"/>
  <c r="BE260" i="2" s="1"/>
  <c r="BI256" i="2"/>
  <c r="BH256" i="2"/>
  <c r="BG256" i="2"/>
  <c r="BF256" i="2"/>
  <c r="T256" i="2"/>
  <c r="T255" i="2" s="1"/>
  <c r="R256" i="2"/>
  <c r="R255" i="2" s="1"/>
  <c r="P256" i="2"/>
  <c r="P255" i="2"/>
  <c r="BK256" i="2"/>
  <c r="BK255" i="2" s="1"/>
  <c r="J255" i="2" s="1"/>
  <c r="J104" i="2" s="1"/>
  <c r="J256" i="2"/>
  <c r="BE256" i="2"/>
  <c r="BI252" i="2"/>
  <c r="BH252" i="2"/>
  <c r="BG252" i="2"/>
  <c r="BF252" i="2"/>
  <c r="T252" i="2"/>
  <c r="R252" i="2"/>
  <c r="P252" i="2"/>
  <c r="BK252" i="2"/>
  <c r="J252" i="2"/>
  <c r="BE252" i="2" s="1"/>
  <c r="BI249" i="2"/>
  <c r="BH249" i="2"/>
  <c r="BG249" i="2"/>
  <c r="BF249" i="2"/>
  <c r="T249" i="2"/>
  <c r="R249" i="2"/>
  <c r="P249" i="2"/>
  <c r="BK249" i="2"/>
  <c r="J249" i="2"/>
  <c r="BE249" i="2" s="1"/>
  <c r="BI245" i="2"/>
  <c r="BH245" i="2"/>
  <c r="BG245" i="2"/>
  <c r="BF245" i="2"/>
  <c r="T245" i="2"/>
  <c r="T244" i="2" s="1"/>
  <c r="R245" i="2"/>
  <c r="R244" i="2" s="1"/>
  <c r="P245" i="2"/>
  <c r="P244" i="2"/>
  <c r="BK245" i="2"/>
  <c r="BK244" i="2" s="1"/>
  <c r="J244" i="2" s="1"/>
  <c r="J103" i="2" s="1"/>
  <c r="J245" i="2"/>
  <c r="BE245" i="2"/>
  <c r="BI241" i="2"/>
  <c r="BH241" i="2"/>
  <c r="BG241" i="2"/>
  <c r="BF241" i="2"/>
  <c r="T241" i="2"/>
  <c r="R241" i="2"/>
  <c r="P241" i="2"/>
  <c r="BK241" i="2"/>
  <c r="J241" i="2"/>
  <c r="BE241" i="2" s="1"/>
  <c r="BI238" i="2"/>
  <c r="BH238" i="2"/>
  <c r="BG238" i="2"/>
  <c r="BF238" i="2"/>
  <c r="T238" i="2"/>
  <c r="T234" i="2" s="1"/>
  <c r="R238" i="2"/>
  <c r="P238" i="2"/>
  <c r="BK238" i="2"/>
  <c r="BK234" i="2" s="1"/>
  <c r="J234" i="2" s="1"/>
  <c r="J102" i="2" s="1"/>
  <c r="J238" i="2"/>
  <c r="BE238" i="2"/>
  <c r="BI235" i="2"/>
  <c r="BH235" i="2"/>
  <c r="BG235" i="2"/>
  <c r="BF235" i="2"/>
  <c r="T235" i="2"/>
  <c r="R235" i="2"/>
  <c r="R234" i="2" s="1"/>
  <c r="P235" i="2"/>
  <c r="P234" i="2"/>
  <c r="BK235" i="2"/>
  <c r="J235" i="2"/>
  <c r="BE235" i="2"/>
  <c r="BI230" i="2"/>
  <c r="BH230" i="2"/>
  <c r="BG230" i="2"/>
  <c r="BF230" i="2"/>
  <c r="T230" i="2"/>
  <c r="R230" i="2"/>
  <c r="P230" i="2"/>
  <c r="BK230" i="2"/>
  <c r="J230" i="2"/>
  <c r="BE230" i="2" s="1"/>
  <c r="BI226" i="2"/>
  <c r="BH226" i="2"/>
  <c r="BG226" i="2"/>
  <c r="BF226" i="2"/>
  <c r="T226" i="2"/>
  <c r="R226" i="2"/>
  <c r="P226" i="2"/>
  <c r="BK226" i="2"/>
  <c r="J226" i="2"/>
  <c r="BE226" i="2"/>
  <c r="BI222" i="2"/>
  <c r="BH222" i="2"/>
  <c r="BG222" i="2"/>
  <c r="BF222" i="2"/>
  <c r="T222" i="2"/>
  <c r="R222" i="2"/>
  <c r="P222" i="2"/>
  <c r="P213" i="2" s="1"/>
  <c r="BK222" i="2"/>
  <c r="J222" i="2"/>
  <c r="BE222" i="2"/>
  <c r="BI218" i="2"/>
  <c r="BH218" i="2"/>
  <c r="BG218" i="2"/>
  <c r="BF218" i="2"/>
  <c r="T218" i="2"/>
  <c r="R218" i="2"/>
  <c r="P218" i="2"/>
  <c r="BK218" i="2"/>
  <c r="J218" i="2"/>
  <c r="BE218" i="2" s="1"/>
  <c r="BI214" i="2"/>
  <c r="BH214" i="2"/>
  <c r="BG214" i="2"/>
  <c r="BF214" i="2"/>
  <c r="T214" i="2"/>
  <c r="T213" i="2" s="1"/>
  <c r="R214" i="2"/>
  <c r="R213" i="2"/>
  <c r="P214" i="2"/>
  <c r="BK214" i="2"/>
  <c r="BK213" i="2" s="1"/>
  <c r="J213" i="2" s="1"/>
  <c r="J101" i="2" s="1"/>
  <c r="J214" i="2"/>
  <c r="BE214" i="2" s="1"/>
  <c r="BI210" i="2"/>
  <c r="BH210" i="2"/>
  <c r="BG210" i="2"/>
  <c r="BF210" i="2"/>
  <c r="T210" i="2"/>
  <c r="R210" i="2"/>
  <c r="P210" i="2"/>
  <c r="BK210" i="2"/>
  <c r="J210" i="2"/>
  <c r="BE210" i="2"/>
  <c r="BI207" i="2"/>
  <c r="BH207" i="2"/>
  <c r="BG207" i="2"/>
  <c r="BF207" i="2"/>
  <c r="T207" i="2"/>
  <c r="R207" i="2"/>
  <c r="P207" i="2"/>
  <c r="BK207" i="2"/>
  <c r="J207" i="2"/>
  <c r="BE207" i="2" s="1"/>
  <c r="BI204" i="2"/>
  <c r="BH204" i="2"/>
  <c r="BG204" i="2"/>
  <c r="BF204" i="2"/>
  <c r="T204" i="2"/>
  <c r="R204" i="2"/>
  <c r="P204" i="2"/>
  <c r="BK204" i="2"/>
  <c r="J204" i="2"/>
  <c r="BE204" i="2" s="1"/>
  <c r="BI201" i="2"/>
  <c r="BH201" i="2"/>
  <c r="BG201" i="2"/>
  <c r="BF201" i="2"/>
  <c r="T201" i="2"/>
  <c r="R201" i="2"/>
  <c r="P201" i="2"/>
  <c r="BK201" i="2"/>
  <c r="J201" i="2"/>
  <c r="BE201" i="2"/>
  <c r="BI198" i="2"/>
  <c r="BH198" i="2"/>
  <c r="BG198" i="2"/>
  <c r="BF198" i="2"/>
  <c r="T198" i="2"/>
  <c r="T197" i="2"/>
  <c r="R198" i="2"/>
  <c r="R197" i="2" s="1"/>
  <c r="P198" i="2"/>
  <c r="P197" i="2" s="1"/>
  <c r="BK198" i="2"/>
  <c r="BK197" i="2"/>
  <c r="J197" i="2" s="1"/>
  <c r="J100" i="2" s="1"/>
  <c r="J198" i="2"/>
  <c r="BE198" i="2"/>
  <c r="BI194" i="2"/>
  <c r="BH194" i="2"/>
  <c r="BG194" i="2"/>
  <c r="BF194" i="2"/>
  <c r="T194" i="2"/>
  <c r="R194" i="2"/>
  <c r="P194" i="2"/>
  <c r="BK194" i="2"/>
  <c r="J194" i="2"/>
  <c r="BE194" i="2"/>
  <c r="BI191" i="2"/>
  <c r="BH191" i="2"/>
  <c r="BG191" i="2"/>
  <c r="BF191" i="2"/>
  <c r="T191" i="2"/>
  <c r="R191" i="2"/>
  <c r="P191" i="2"/>
  <c r="BK191" i="2"/>
  <c r="J191" i="2"/>
  <c r="BE191" i="2"/>
  <c r="BI187" i="2"/>
  <c r="BH187" i="2"/>
  <c r="BG187" i="2"/>
  <c r="BF187" i="2"/>
  <c r="T187" i="2"/>
  <c r="R187" i="2"/>
  <c r="P187" i="2"/>
  <c r="BK187" i="2"/>
  <c r="J187" i="2"/>
  <c r="BE187" i="2" s="1"/>
  <c r="BI184" i="2"/>
  <c r="BH184" i="2"/>
  <c r="BG184" i="2"/>
  <c r="BF184" i="2"/>
  <c r="T184" i="2"/>
  <c r="T183" i="2" s="1"/>
  <c r="R184" i="2"/>
  <c r="R183" i="2"/>
  <c r="P184" i="2"/>
  <c r="P183" i="2" s="1"/>
  <c r="BK184" i="2"/>
  <c r="BK183" i="2" s="1"/>
  <c r="J183" i="2" s="1"/>
  <c r="J99" i="2" s="1"/>
  <c r="J184" i="2"/>
  <c r="BE184" i="2" s="1"/>
  <c r="BI180" i="2"/>
  <c r="BH180" i="2"/>
  <c r="BG180" i="2"/>
  <c r="BF180" i="2"/>
  <c r="T180" i="2"/>
  <c r="R180" i="2"/>
  <c r="P180" i="2"/>
  <c r="BK180" i="2"/>
  <c r="J180" i="2"/>
  <c r="BE180" i="2"/>
  <c r="BI176" i="2"/>
  <c r="BH176" i="2"/>
  <c r="BG176" i="2"/>
  <c r="BF176" i="2"/>
  <c r="T176" i="2"/>
  <c r="R176" i="2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 s="1"/>
  <c r="BI169" i="2"/>
  <c r="BH169" i="2"/>
  <c r="BG169" i="2"/>
  <c r="BF169" i="2"/>
  <c r="T169" i="2"/>
  <c r="R169" i="2"/>
  <c r="P169" i="2"/>
  <c r="BK169" i="2"/>
  <c r="J169" i="2"/>
  <c r="BE169" i="2"/>
  <c r="BI164" i="2"/>
  <c r="BH164" i="2"/>
  <c r="BG164" i="2"/>
  <c r="BF164" i="2"/>
  <c r="T164" i="2"/>
  <c r="R164" i="2"/>
  <c r="P164" i="2"/>
  <c r="BK164" i="2"/>
  <c r="J164" i="2"/>
  <c r="BE164" i="2" s="1"/>
  <c r="BI160" i="2"/>
  <c r="BH160" i="2"/>
  <c r="BG160" i="2"/>
  <c r="BF160" i="2"/>
  <c r="T160" i="2"/>
  <c r="R160" i="2"/>
  <c r="P160" i="2"/>
  <c r="BK160" i="2"/>
  <c r="J160" i="2"/>
  <c r="BE160" i="2" s="1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R154" i="2"/>
  <c r="P154" i="2"/>
  <c r="BK154" i="2"/>
  <c r="J154" i="2"/>
  <c r="BE154" i="2" s="1"/>
  <c r="BI149" i="2"/>
  <c r="BH149" i="2"/>
  <c r="BG149" i="2"/>
  <c r="BF149" i="2"/>
  <c r="T149" i="2"/>
  <c r="R149" i="2"/>
  <c r="P149" i="2"/>
  <c r="BK149" i="2"/>
  <c r="J149" i="2"/>
  <c r="BE149" i="2" s="1"/>
  <c r="BI146" i="2"/>
  <c r="BH146" i="2"/>
  <c r="BG146" i="2"/>
  <c r="BF146" i="2"/>
  <c r="T146" i="2"/>
  <c r="R146" i="2"/>
  <c r="P146" i="2"/>
  <c r="BK146" i="2"/>
  <c r="J146" i="2"/>
  <c r="BE146" i="2"/>
  <c r="BI143" i="2"/>
  <c r="BH143" i="2"/>
  <c r="BG143" i="2"/>
  <c r="BF143" i="2"/>
  <c r="T143" i="2"/>
  <c r="T142" i="2"/>
  <c r="R143" i="2"/>
  <c r="R142" i="2" s="1"/>
  <c r="P143" i="2"/>
  <c r="P142" i="2" s="1"/>
  <c r="BK143" i="2"/>
  <c r="BK142" i="2"/>
  <c r="J142" i="2" s="1"/>
  <c r="J98" i="2" s="1"/>
  <c r="J143" i="2"/>
  <c r="BE143" i="2"/>
  <c r="BI139" i="2"/>
  <c r="BH139" i="2"/>
  <c r="BG139" i="2"/>
  <c r="BF139" i="2"/>
  <c r="T139" i="2"/>
  <c r="R139" i="2"/>
  <c r="P139" i="2"/>
  <c r="BK139" i="2"/>
  <c r="J139" i="2"/>
  <c r="BE139" i="2"/>
  <c r="BI136" i="2"/>
  <c r="BH136" i="2"/>
  <c r="BG136" i="2"/>
  <c r="BF136" i="2"/>
  <c r="T136" i="2"/>
  <c r="R136" i="2"/>
  <c r="P136" i="2"/>
  <c r="BK136" i="2"/>
  <c r="J136" i="2"/>
  <c r="BE136" i="2"/>
  <c r="BI132" i="2"/>
  <c r="BH132" i="2"/>
  <c r="BG132" i="2"/>
  <c r="BF132" i="2"/>
  <c r="T132" i="2"/>
  <c r="R132" i="2"/>
  <c r="P132" i="2"/>
  <c r="BK132" i="2"/>
  <c r="J132" i="2"/>
  <c r="BE132" i="2" s="1"/>
  <c r="BI129" i="2"/>
  <c r="BH129" i="2"/>
  <c r="BG129" i="2"/>
  <c r="BF129" i="2"/>
  <c r="T129" i="2"/>
  <c r="R129" i="2"/>
  <c r="P129" i="2"/>
  <c r="BK129" i="2"/>
  <c r="J129" i="2"/>
  <c r="BE129" i="2"/>
  <c r="BI126" i="2"/>
  <c r="F37" i="2" s="1"/>
  <c r="BD95" i="1" s="1"/>
  <c r="BH126" i="2"/>
  <c r="F36" i="2" s="1"/>
  <c r="BC95" i="1" s="1"/>
  <c r="BG126" i="2"/>
  <c r="F35" i="2" s="1"/>
  <c r="BB95" i="1" s="1"/>
  <c r="BF126" i="2"/>
  <c r="J34" i="2" s="1"/>
  <c r="AW95" i="1" s="1"/>
  <c r="T126" i="2"/>
  <c r="T125" i="2"/>
  <c r="R126" i="2"/>
  <c r="R125" i="2" s="1"/>
  <c r="P126" i="2"/>
  <c r="P125" i="2"/>
  <c r="BK126" i="2"/>
  <c r="BK125" i="2" s="1"/>
  <c r="J126" i="2"/>
  <c r="BE126" i="2"/>
  <c r="F118" i="2"/>
  <c r="E116" i="2"/>
  <c r="F89" i="2"/>
  <c r="E87" i="2"/>
  <c r="J24" i="2"/>
  <c r="E24" i="2"/>
  <c r="J121" i="2" s="1"/>
  <c r="J23" i="2"/>
  <c r="J21" i="2"/>
  <c r="E21" i="2"/>
  <c r="J120" i="2"/>
  <c r="J91" i="2"/>
  <c r="J20" i="2"/>
  <c r="J18" i="2"/>
  <c r="E18" i="2"/>
  <c r="F121" i="2"/>
  <c r="F92" i="2"/>
  <c r="J17" i="2"/>
  <c r="J15" i="2"/>
  <c r="E15" i="2"/>
  <c r="F120" i="2" s="1"/>
  <c r="J14" i="2"/>
  <c r="J12" i="2"/>
  <c r="J118" i="2"/>
  <c r="J89" i="2"/>
  <c r="E7" i="2"/>
  <c r="E114" i="2"/>
  <c r="E85" i="2"/>
  <c r="AS94" i="1"/>
  <c r="L90" i="1"/>
  <c r="AM90" i="1"/>
  <c r="AM89" i="1"/>
  <c r="L89" i="1"/>
  <c r="AM87" i="1"/>
  <c r="L87" i="1"/>
  <c r="L85" i="1"/>
  <c r="L84" i="1"/>
  <c r="P124" i="2" l="1"/>
  <c r="AU95" i="1" s="1"/>
  <c r="R124" i="2"/>
  <c r="J33" i="2"/>
  <c r="AV95" i="1" s="1"/>
  <c r="AT95" i="1" s="1"/>
  <c r="T124" i="2"/>
  <c r="AT96" i="1"/>
  <c r="BK124" i="2"/>
  <c r="J124" i="2" s="1"/>
  <c r="J125" i="2"/>
  <c r="J97" i="2" s="1"/>
  <c r="J118" i="3"/>
  <c r="J97" i="3" s="1"/>
  <c r="BK117" i="3"/>
  <c r="J117" i="3" s="1"/>
  <c r="J141" i="7"/>
  <c r="J98" i="7" s="1"/>
  <c r="BK124" i="7"/>
  <c r="J124" i="7" s="1"/>
  <c r="J126" i="6"/>
  <c r="J97" i="6" s="1"/>
  <c r="BK125" i="6"/>
  <c r="J125" i="6" s="1"/>
  <c r="J92" i="3"/>
  <c r="F33" i="4"/>
  <c r="AZ97" i="1" s="1"/>
  <c r="J33" i="4"/>
  <c r="AV97" i="1" s="1"/>
  <c r="P243" i="4"/>
  <c r="T243" i="4"/>
  <c r="J121" i="7"/>
  <c r="J92" i="7"/>
  <c r="J33" i="7"/>
  <c r="AV100" i="1" s="1"/>
  <c r="F33" i="7"/>
  <c r="AZ100" i="1" s="1"/>
  <c r="R125" i="7"/>
  <c r="F91" i="2"/>
  <c r="T142" i="4"/>
  <c r="T124" i="4" s="1"/>
  <c r="P196" i="4"/>
  <c r="P233" i="4"/>
  <c r="F33" i="6"/>
  <c r="AZ99" i="1" s="1"/>
  <c r="R125" i="6"/>
  <c r="T124" i="7"/>
  <c r="R141" i="7"/>
  <c r="BK125" i="5"/>
  <c r="J125" i="5" s="1"/>
  <c r="J126" i="5"/>
  <c r="J97" i="5" s="1"/>
  <c r="F33" i="2"/>
  <c r="AZ95" i="1" s="1"/>
  <c r="F34" i="2"/>
  <c r="BA95" i="1" s="1"/>
  <c r="J120" i="4"/>
  <c r="J91" i="4"/>
  <c r="BK124" i="4"/>
  <c r="J124" i="4" s="1"/>
  <c r="F35" i="4"/>
  <c r="BB97" i="1" s="1"/>
  <c r="BB94" i="1" s="1"/>
  <c r="T182" i="4"/>
  <c r="T212" i="4"/>
  <c r="J33" i="5"/>
  <c r="AV98" i="1" s="1"/>
  <c r="AT98" i="1" s="1"/>
  <c r="R125" i="5"/>
  <c r="F36" i="5"/>
  <c r="BC98" i="1" s="1"/>
  <c r="BC94" i="1" s="1"/>
  <c r="P125" i="5"/>
  <c r="AU98" i="1" s="1"/>
  <c r="J119" i="6"/>
  <c r="J89" i="6"/>
  <c r="J92" i="2"/>
  <c r="F91" i="3"/>
  <c r="P124" i="4"/>
  <c r="AU97" i="1" s="1"/>
  <c r="R139" i="5"/>
  <c r="J34" i="7"/>
  <c r="AW100" i="1" s="1"/>
  <c r="F34" i="7"/>
  <c r="BA100" i="1" s="1"/>
  <c r="F33" i="5"/>
  <c r="AZ98" i="1" s="1"/>
  <c r="F34" i="5"/>
  <c r="BA98" i="1" s="1"/>
  <c r="F35" i="6"/>
  <c r="BB99" i="1" s="1"/>
  <c r="F37" i="6"/>
  <c r="BD99" i="1" s="1"/>
  <c r="BD94" i="1" s="1"/>
  <c r="W33" i="1" s="1"/>
  <c r="T139" i="6"/>
  <c r="T125" i="6" s="1"/>
  <c r="P124" i="7"/>
  <c r="AU100" i="1" s="1"/>
  <c r="J92" i="4"/>
  <c r="F91" i="5"/>
  <c r="F121" i="6"/>
  <c r="J89" i="7"/>
  <c r="J34" i="4"/>
  <c r="AW97" i="1" s="1"/>
  <c r="W32" i="1" l="1"/>
  <c r="AY94" i="1"/>
  <c r="AX94" i="1"/>
  <c r="W31" i="1"/>
  <c r="J30" i="5"/>
  <c r="J96" i="5"/>
  <c r="J96" i="6"/>
  <c r="J30" i="6"/>
  <c r="J30" i="4"/>
  <c r="J96" i="4"/>
  <c r="J30" i="3"/>
  <c r="J96" i="3"/>
  <c r="BA94" i="1"/>
  <c r="R124" i="7"/>
  <c r="AZ94" i="1"/>
  <c r="AT97" i="1"/>
  <c r="J96" i="7"/>
  <c r="J30" i="7"/>
  <c r="J96" i="2"/>
  <c r="J30" i="2"/>
  <c r="AT100" i="1"/>
  <c r="AU94" i="1"/>
  <c r="AG96" i="1" l="1"/>
  <c r="AN96" i="1" s="1"/>
  <c r="J39" i="3"/>
  <c r="AG100" i="1"/>
  <c r="AN100" i="1" s="1"/>
  <c r="J39" i="7"/>
  <c r="AG98" i="1"/>
  <c r="AN98" i="1" s="1"/>
  <c r="J39" i="5"/>
  <c r="AV94" i="1"/>
  <c r="W29" i="1"/>
  <c r="AG97" i="1"/>
  <c r="AN97" i="1" s="1"/>
  <c r="J39" i="4"/>
  <c r="AG95" i="1"/>
  <c r="J39" i="2"/>
  <c r="AG99" i="1"/>
  <c r="AN99" i="1" s="1"/>
  <c r="J39" i="6"/>
  <c r="AW94" i="1"/>
  <c r="AK30" i="1" s="1"/>
  <c r="W30" i="1"/>
  <c r="AG94" i="1" l="1"/>
  <c r="AN95" i="1"/>
  <c r="AK29" i="1"/>
  <c r="AT94" i="1"/>
  <c r="AK26" i="1" l="1"/>
  <c r="AK35" i="1" s="1"/>
  <c r="AN94" i="1"/>
</calcChain>
</file>

<file path=xl/sharedStrings.xml><?xml version="1.0" encoding="utf-8"?>
<sst xmlns="http://schemas.openxmlformats.org/spreadsheetml/2006/main" count="7755" uniqueCount="474">
  <si>
    <t>Export Komplet</t>
  </si>
  <si>
    <t/>
  </si>
  <si>
    <t>2.0</t>
  </si>
  <si>
    <t>ZAMOK</t>
  </si>
  <si>
    <t>False</t>
  </si>
  <si>
    <t>{8f9ad6a5-67c3-4129-b12d-551646837a69}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</si>
  <si>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</si>
  <si>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</si>
  <si>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</si>
  <si>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</si>
  <si>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</si>
  <si>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</si>
  <si>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</si>
  <si>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</si>
  <si>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IMPORT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</si>
  <si>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</si>
  <si>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</si>
  <si>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opěrných zdí silnice III-3561 Radim</t>
  </si>
  <si>
    <t>KSO:</t>
  </si>
  <si>
    <t>CC-CZ:</t>
  </si>
  <si>
    <t>Místo:</t>
  </si>
  <si>
    <t xml:space="preserve"> </t>
  </si>
  <si>
    <t>Datum:</t>
  </si>
  <si>
    <t>10. 6. 2020</t>
  </si>
  <si>
    <t>Zadavatel:</t>
  </si>
  <si>
    <t>IČ:</t>
  </si>
  <si>
    <t>00085031</t>
  </si>
  <si>
    <t>Správa a údržba silnic Pardubického kraje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</si>
  <si>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</si>
  <si>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</si>
  <si>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</si>
  <si>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</si>
  <si>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</si>
  <si>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</si>
  <si>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</si>
  <si>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</si>
  <si>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</si>
  <si>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</si>
  <si>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</si>
  <si>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</si>
  <si>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</si>
  <si>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</si>
  <si>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</si>
  <si>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</si>
  <si>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</si>
  <si>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</si>
  <si>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</si>
  <si>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</si>
  <si>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</si>
  <si>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</si>
  <si>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</si>
  <si>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</si>
  <si>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</si>
  <si>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</si>
  <si>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</si>
  <si>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</si>
  <si>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</si>
  <si>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</si>
  <si>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</si>
  <si>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</si>
  <si>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</si>
  <si>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</si>
  <si>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</si>
  <si>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</si>
  <si>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</si>
  <si>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</si>
  <si>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</si>
  <si>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</si>
  <si>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</si>
  <si>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</si>
  <si>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</si>
  <si>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</si>
  <si>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</si>
  <si>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</si>
  <si>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</si>
  <si>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</si>
  <si>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</si>
  <si>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{00000000-0000-0000-0000-000000000000}</t>
  </si>
  <si>
    <t>/</t>
  </si>
  <si>
    <t>SO 201</t>
  </si>
  <si>
    <t>Opěrná zeď č. 1</t>
  </si>
  <si>
    <t>STA</t>
  </si>
  <si>
    <t>1</t>
  </si>
  <si>
    <t>{57fb63c4-ec75-4b90-99cb-87b3f5c9ef34}</t>
  </si>
  <si>
    <t>2</t>
  </si>
  <si>
    <t>SO 000</t>
  </si>
  <si>
    <t>Ostatní náklady</t>
  </si>
  <si>
    <t>{d29b24ea-e1fd-4fc7-9d02-21c60b6ef52d}</t>
  </si>
  <si>
    <t>SO 202</t>
  </si>
  <si>
    <t>Opěrná zeď č. 2</t>
  </si>
  <si>
    <t>{4a29ce00-56e1-4096-bb5d-ad1324c36fa9}</t>
  </si>
  <si>
    <t>SO 203</t>
  </si>
  <si>
    <t>Opěrná zeď č. 3</t>
  </si>
  <si>
    <t>{d929a08c-bca6-4b35-8deb-092821b58681}</t>
  </si>
  <si>
    <t>SO 204</t>
  </si>
  <si>
    <t>Opěrná zeď č. 4</t>
  </si>
  <si>
    <t>{b7627183-5fd2-4162-964c-de205d94b3c1}</t>
  </si>
  <si>
    <t>SO 205</t>
  </si>
  <si>
    <t>Opěrná zeď č. 5</t>
  </si>
  <si>
    <t>{1522ab3e-b40b-4964-8a2c-0b4597b3b7b4}</t>
  </si>
  <si>
    <t>KRYCÍ LIST SOUPISU PRACÍ</t>
  </si>
  <si>
    <t>Objekt:</t>
  </si>
  <si>
    <t>SO 201 - Opěrná zeď č. 1</t>
  </si>
  <si>
    <t>REKAPITULACE ČLENĚNÍ SOUPISU PRACÍ</t>
  </si>
  <si>
    <t>Kód dílu - Popis</t>
  </si>
  <si>
    <t>Cena celkem [CZK]</t>
  </si>
  <si>
    <t>Náklady ze soupisu prací</t>
  </si>
  <si>
    <t>-1</t>
  </si>
  <si>
    <t>0 - Všeobecné konstrukce a práce</t>
  </si>
  <si>
    <t>1 - Zemní práce</t>
  </si>
  <si>
    <t>2 - Základy</t>
  </si>
  <si>
    <t>3 - Svislé konstrukce</t>
  </si>
  <si>
    <t>4 - Vodorovné konstrukce</t>
  </si>
  <si>
    <t>7 - Přidružená stavební výroba</t>
  </si>
  <si>
    <t>8 - Potrubí</t>
  </si>
  <si>
    <t>9 - Ostatní konstrukce a 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</si>
  <si>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</si>
  <si>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</si>
  <si>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</si>
  <si>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</si>
  <si>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</si>
  <si>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</si>
  <si>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</si>
  <si>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</si>
  <si>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</si>
  <si>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</si>
  <si>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</si>
  <si>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</si>
  <si>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</si>
  <si>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Všeobecné konstrukce a práce</t>
  </si>
  <si>
    <t>ROZPOCET</t>
  </si>
  <si>
    <t>K</t>
  </si>
  <si>
    <t>014101</t>
  </si>
  <si>
    <t>POPLATKY ZA SKLÁDKU</t>
  </si>
  <si>
    <t>M3</t>
  </si>
  <si>
    <t>4</t>
  </si>
  <si>
    <t>VV</t>
  </si>
  <si>
    <t>"Dle pol. č. 13173:"382,68-12,0</t>
  </si>
  <si>
    <t>Součet</t>
  </si>
  <si>
    <t>014102</t>
  </si>
  <si>
    <t>T</t>
  </si>
  <si>
    <t>"Dle pol. č. 96616:"166,04*2,5</t>
  </si>
  <si>
    <t>3</t>
  </si>
  <si>
    <t>014211</t>
  </si>
  <si>
    <t>POPLATKY ZA ZEMNÍK - ORNICE</t>
  </si>
  <si>
    <t>6</t>
  </si>
  <si>
    <t>"Dle pol. č. 18222:</t>
  </si>
  <si>
    <t>20,0*3,0*0,15</t>
  </si>
  <si>
    <t>02730</t>
  </si>
  <si>
    <t>POMOC PRÁCE ZŘÍZ NEBO ZAJIŠŤ OCHRANU INŽENÝRSKÝCH SÍTÍ</t>
  </si>
  <si>
    <t>KPL</t>
  </si>
  <si>
    <t>8</t>
  </si>
  <si>
    <t>5</t>
  </si>
  <si>
    <t>03100</t>
  </si>
  <si>
    <t>ZAŘÍZENÍ STAVENIŠTĚ - ZŘÍZENÍ, PROVOZ, DEMONTÁŽ</t>
  </si>
  <si>
    <t>10</t>
  </si>
  <si>
    <t>Zemní práce</t>
  </si>
  <si>
    <t>11511</t>
  </si>
  <si>
    <t>ČERPÁNÍ VODY DO 500 L/MIN</t>
  </si>
  <si>
    <t>HOD</t>
  </si>
  <si>
    <t>12</t>
  </si>
  <si>
    <t>"Dle přílohy Výkazu výměr (příloha PD č. 7): "480</t>
  </si>
  <si>
    <t>7</t>
  </si>
  <si>
    <t>124738</t>
  </si>
  <si>
    <t>VYKOPÁVKY PRO KORYTA VODOTEČÍ TŘ. I, ODVOZ DO 20KM</t>
  </si>
  <si>
    <t>14</t>
  </si>
  <si>
    <t>"Dle přílohy Výkazu výměr (příloha PD č. 7):"70,0*1,0*1,5</t>
  </si>
  <si>
    <t>12573</t>
  </si>
  <si>
    <t>VYKOPÁVKY ZE ZEMNÍKŮ A SKLÁDEK TŘ. I</t>
  </si>
  <si>
    <t>16</t>
  </si>
  <si>
    <t>"zemní hrázky, dle pol. č. 17720:"105,0</t>
  </si>
  <si>
    <t>"zemina do násypu, dle pol. č. 17110:"12,0</t>
  </si>
  <si>
    <t>A7+B7</t>
  </si>
  <si>
    <t>9</t>
  </si>
  <si>
    <t>12573.1</t>
  </si>
  <si>
    <t>18</t>
  </si>
  <si>
    <t>"Dle položky č. 18222:"20,0*3,0*0,15</t>
  </si>
  <si>
    <t>131738</t>
  </si>
  <si>
    <t>HLOUBENÍ JAM ZAPAŽ I NEPAŽ TŘ. I, ODVOZ DO 20KM</t>
  </si>
  <si>
    <t>20</t>
  </si>
  <si>
    <t>"Dle přílohy Výkazu výměr (příloha PD č. 7):"(1,3*3,3+1,65*1,0)*62,0+8,0*1,5*1,2</t>
  </si>
  <si>
    <t>11</t>
  </si>
  <si>
    <t>17110</t>
  </si>
  <si>
    <t>ULOŽENÍ SYPANINY DO NÁSYPŮ SE ZHUTNĚNÍM</t>
  </si>
  <si>
    <t>22</t>
  </si>
  <si>
    <t>"Dle přílohy Výkazu výměr (příloha PD č. 7):</t>
  </si>
  <si>
    <t>8,0*1,5*1,0</t>
  </si>
  <si>
    <t>17120</t>
  </si>
  <si>
    <t>ULOŽENÍ SYPANINY DO NÁSYPŮ A NA SKLÁDKY BEZ ZHUTNĚNÍ</t>
  </si>
  <si>
    <t>24</t>
  </si>
  <si>
    <t>"na skládku, dle pol. č. 13173:"382,68-12,0</t>
  </si>
  <si>
    <t>"na deponii, dle pol. č. 17110:"12,0</t>
  </si>
  <si>
    <t>A15+B15</t>
  </si>
  <si>
    <t>13</t>
  </si>
  <si>
    <t>17720</t>
  </si>
  <si>
    <t>ZEMNÍ HRÁZKY ZE ZEMIN BEZ ZHUT</t>
  </si>
  <si>
    <t>26</t>
  </si>
  <si>
    <t>18222</t>
  </si>
  <si>
    <t>ROZPROSTŘENÍ ORNICE VE SVAHU V TL DO 0,15M</t>
  </si>
  <si>
    <t>M2</t>
  </si>
  <si>
    <t>28</t>
  </si>
  <si>
    <t>20,0*3,0</t>
  </si>
  <si>
    <t>18241</t>
  </si>
  <si>
    <t>ZALOŽENÍ TRÁVNÍKU RUČNÍM VÝSEVEM</t>
  </si>
  <si>
    <t>30</t>
  </si>
  <si>
    <t>18247</t>
  </si>
  <si>
    <t>OŠETŘOVÁNÍ TRÁVNÍKU</t>
  </si>
  <si>
    <t>32</t>
  </si>
  <si>
    <t>"Dle pol. č. 18241: "60,0</t>
  </si>
  <si>
    <t>Základy</t>
  </si>
  <si>
    <t>17</t>
  </si>
  <si>
    <t>21331</t>
  </si>
  <si>
    <t>DRENÁŽNÍ VRSTVY Z BETONU MEZEROVITÉHO (DRENÁŽNÍHO)</t>
  </si>
  <si>
    <t>34</t>
  </si>
  <si>
    <t>"Dle přílohy Výkazu výměr (příloha PD č. 7):"1,0*1,9*55,5+2*2,0</t>
  </si>
  <si>
    <t>21341</t>
  </si>
  <si>
    <t>DRENÁŽNÍ VRSTVY Z PLASTBETONU (PLASTMALTY)</t>
  </si>
  <si>
    <t>36</t>
  </si>
  <si>
    <t>34*0,25*0,12*0,01</t>
  </si>
  <si>
    <t>19</t>
  </si>
  <si>
    <t>272324</t>
  </si>
  <si>
    <t>ZÁKLADY ZE ŽELEZOBETONU DO C25/30</t>
  </si>
  <si>
    <t>38</t>
  </si>
  <si>
    <t>"Dle přílohy Výkazu výměr (příloha PD č. 7): "55,42*0,8*1,25</t>
  </si>
  <si>
    <t>285393</t>
  </si>
  <si>
    <t>DODATEČNÉ KOTVENÍ VLEPENÍM BETONÁŘSKÉ VÝZTUŽE D DO 20MM DO VRTŮ</t>
  </si>
  <si>
    <t>KUS</t>
  </si>
  <si>
    <t>40</t>
  </si>
  <si>
    <t>"Dle přílohy Výkazu výměr (příloha PD č. 7): "222</t>
  </si>
  <si>
    <t>Svislé konstrukce</t>
  </si>
  <si>
    <t>317325</t>
  </si>
  <si>
    <t>ŘÍMSY ZE ŽELEZOBETONU DO C30/37</t>
  </si>
  <si>
    <t>42</t>
  </si>
  <si>
    <t>"Dle přílohy Výkazu výměr (příloha PD č. 7):"0,32*0,8*55,42</t>
  </si>
  <si>
    <t>23</t>
  </si>
  <si>
    <t>327212</t>
  </si>
  <si>
    <t>ZDI OPĚRNÉ, ZÁRUBNÍ, NÁBŘEŽNÍ Z LOMOVÉHO KAMENE NA MC</t>
  </si>
  <si>
    <t>44</t>
  </si>
  <si>
    <t>"Dle přílohy Výkazu výměr (příloha PD č. 7): "1,9*1,5*0,8</t>
  </si>
  <si>
    <t>327325</t>
  </si>
  <si>
    <t>ZDI OPĚRNÉ, ZÁRUBNÍ, NÁBŘEŽNÍ ZE ŽELEZOVÉHO BETONU DO C30/37</t>
  </si>
  <si>
    <t>46</t>
  </si>
  <si>
    <t>"Dle přílohy Výkazu výměr (příloha PD č. 7):"0,6*2,1*55,42</t>
  </si>
  <si>
    <t>25</t>
  </si>
  <si>
    <t>32736</t>
  </si>
  <si>
    <t>VÝZTUŽ ZDÍ OPĚR, ZÁRUB, NÁBŘEŽ Z OCELI</t>
  </si>
  <si>
    <t>48</t>
  </si>
  <si>
    <t>"Dle výkazu výztuže:" 1,5394</t>
  </si>
  <si>
    <t>327366</t>
  </si>
  <si>
    <t>VÝZTUŽ ZDÍ OPĚRNÝCH, ZÁRUBNÍCH, NÁBŘEŽNÍCH Z KARI SÍTÍ</t>
  </si>
  <si>
    <t>50</t>
  </si>
  <si>
    <t>"Dle ""výkazu ""výztuže: "235"m2"*0,00789"t/m2</t>
  </si>
  <si>
    <t>Vodorovné konstrukce</t>
  </si>
  <si>
    <t>27</t>
  </si>
  <si>
    <t>451312</t>
  </si>
  <si>
    <t>PODKLADNÍ A VÝPLŇOVÉ VRSTVY Z PROSTÉHO BETONU C12/15</t>
  </si>
  <si>
    <t>52</t>
  </si>
  <si>
    <t>1,8*0,15*55,5</t>
  </si>
  <si>
    <t>45852</t>
  </si>
  <si>
    <t>VÝPLŇ ZA OPĚRAMI A ZDMI Z KAMENIVA DRCENÉHO</t>
  </si>
  <si>
    <t>54</t>
  </si>
  <si>
    <t>"Dle přílohy Výkazu výměr (příloha PD č. 7)</t>
  </si>
  <si>
    <t>1,5*1,1*55,5+2*2,0</t>
  </si>
  <si>
    <t>29</t>
  </si>
  <si>
    <t>461314</t>
  </si>
  <si>
    <t>PATKY Z PROSTÉHO BETONU C25/30</t>
  </si>
  <si>
    <t>56</t>
  </si>
  <si>
    <t>0,5*0,8*2,0</t>
  </si>
  <si>
    <t>46251</t>
  </si>
  <si>
    <t>ZÁHOZ Z LOMOVÉHO KAMENE</t>
  </si>
  <si>
    <t>58</t>
  </si>
  <si>
    <t>8,0*2,5*2,0</t>
  </si>
  <si>
    <t>31</t>
  </si>
  <si>
    <t>46452</t>
  </si>
  <si>
    <t>POHOZ DNA A SVAHŮ Z KAMENIVA DRCENÉHO</t>
  </si>
  <si>
    <t>60</t>
  </si>
  <si>
    <t>(1,6*1,0+1,7*0,2)*55,5</t>
  </si>
  <si>
    <t>Přidružená stavební výroba</t>
  </si>
  <si>
    <t>711112</t>
  </si>
  <si>
    <t>IZOLACE BĚŽNÝCH KONSTRUKCÍ PROTI ZEMNÍ VLHKOSTI ASFALTOVÝMI PÁSY</t>
  </si>
  <si>
    <t>62</t>
  </si>
  <si>
    <t>"Dle přílohy Výkazu výměr (příloha PD č. 7):"2,1*57,5</t>
  </si>
  <si>
    <t>33</t>
  </si>
  <si>
    <t>711509</t>
  </si>
  <si>
    <t>OCHRANA IZOLACE NA POVRCHU TEXTILIÍ</t>
  </si>
  <si>
    <t>64</t>
  </si>
  <si>
    <t>"Dle pol. č. 711112:"120,75</t>
  </si>
  <si>
    <t>78381</t>
  </si>
  <si>
    <t>NÁTĚRY BETON KONSTR TYP S1 (OS-A)</t>
  </si>
  <si>
    <t>66</t>
  </si>
  <si>
    <t>"Dle přílohy Výkazu výměr (příloha PD č. 7):"(1,8+0,15+0,3+0,15+0,8)*55,42</t>
  </si>
  <si>
    <t>Potrubí</t>
  </si>
  <si>
    <t>35</t>
  </si>
  <si>
    <t>87433</t>
  </si>
  <si>
    <t>POTRUBÍ Z TRUB PLASTOVÝCH ODPADNÍCH DN DO 150MM</t>
  </si>
  <si>
    <t>M</t>
  </si>
  <si>
    <t>68</t>
  </si>
  <si>
    <t>3*1,5</t>
  </si>
  <si>
    <t>87434</t>
  </si>
  <si>
    <t>POTRUBÍ Z TRUB PLASTOVÝCH ODPADNÍCH DN DO 200MM</t>
  </si>
  <si>
    <t>70</t>
  </si>
  <si>
    <t>"Dle přílohy Výkazu výměr (příloha PD č. 7): "4*1,5</t>
  </si>
  <si>
    <t>37</t>
  </si>
  <si>
    <t>87533</t>
  </si>
  <si>
    <t>POTRUBÍ DREN Z TRUB PLAST DN DO 150MM</t>
  </si>
  <si>
    <t>72</t>
  </si>
  <si>
    <t>"Dle přílohy Výkazu výměr (příloha PD č. 7): "55,5</t>
  </si>
  <si>
    <t>Ostatní konstrukce a práce</t>
  </si>
  <si>
    <t>9112B1</t>
  </si>
  <si>
    <t>ZÁBRADLÍ MOSTNÍ SE SVISLOU VÝPLNÍ - DODÁVKA A MONTÁŽ</t>
  </si>
  <si>
    <t>74</t>
  </si>
  <si>
    <t>55,1</t>
  </si>
  <si>
    <t>39</t>
  </si>
  <si>
    <t>931182</t>
  </si>
  <si>
    <t>VÝPLŇ DILATAČNÍCH SPAR Z POLYSTYRENU TL 20MM</t>
  </si>
  <si>
    <t>76</t>
  </si>
  <si>
    <t>"Dle přílohy Výkazu výměr (příloha PD č. 7):"(2,1*0,6+0,8*0,32)*4</t>
  </si>
  <si>
    <t>931324</t>
  </si>
  <si>
    <t>TĚSNĚNÍ DILATAČ SPAR ASF ZÁLIVKOU MODIFIK PRŮŘ DO 400MM2</t>
  </si>
  <si>
    <t>78</t>
  </si>
  <si>
    <t>41</t>
  </si>
  <si>
    <t>96616</t>
  </si>
  <si>
    <t>BOURÁNÍ KONSTRUKCÍ ZE ŽELEZOBETONU</t>
  </si>
  <si>
    <t>80</t>
  </si>
  <si>
    <t>"Dle přílohy Výkazu výměr (příloha PD č. 7):"(0,8*2,3+1,2*0,8)*59,3</t>
  </si>
  <si>
    <t>SO 000 - Ostatní náklady</t>
  </si>
  <si>
    <t>02720</t>
  </si>
  <si>
    <t>POMOC PRÁCE ZŘÍZ NEBO ZAJIŠŤ REGULACI A OCHRANU DOPRAVY</t>
  </si>
  <si>
    <t>02910</t>
  </si>
  <si>
    <t>OSTATNÍ POŽADAVKY - ZEMĚMĚŘIČSKÁ MĚŘENÍ</t>
  </si>
  <si>
    <t>02940</t>
  </si>
  <si>
    <t>OSTATNÍ POŽADAVKY - VYPRACOVÁNÍ DOKUMENTACE</t>
  </si>
  <si>
    <t>02943</t>
  </si>
  <si>
    <t>OSTATNÍ POŽADAVKY - VYPRACOVÁNÍ RDS</t>
  </si>
  <si>
    <t>SO 202 - Opěrná zeď č. 2</t>
  </si>
  <si>
    <t>"Dle pol. č. 13173:"414,18-121,6</t>
  </si>
  <si>
    <t>"Dle pol. č. 96616:"159,12"m3"*2,5"t/m3</t>
  </si>
  <si>
    <t>"Dle přílohy Výkazu výměr (příloha PD č. 7): "384</t>
  </si>
  <si>
    <t>"Dle pol. č. 17720:"82,5</t>
  </si>
  <si>
    <t>"zemní hrázky, dle pol. č. 17720:"82,5</t>
  </si>
  <si>
    <t>"zemina do násypu, dle pol. č. 17110:"121,6</t>
  </si>
  <si>
    <t>A10+B10</t>
  </si>
  <si>
    <t>"Dle přílohy Výkazu výměr (příloha PD č. 7):"(1,3*4,1+1,65*1,0)*41,0+20,0*1,6*4,0</t>
  </si>
  <si>
    <t>"Dle přílohy Výkazu výměr (příloha PD č. 7):"20,0*1,6*3,8</t>
  </si>
  <si>
    <t>"na skládku, dle pol. č. 13173:"414,18-121,6</t>
  </si>
  <si>
    <t>"na deponii, dle pol. č. 17110:"121,6</t>
  </si>
  <si>
    <t>A1+B1</t>
  </si>
  <si>
    <t>"Dle přílohy Výkazu výměr (příloha PD č. 7):"55*1,0*1,5</t>
  </si>
  <si>
    <t>"Dle přílohy Výkazu výměr (příloha PD č. 7):"1,5*1,9*38,0+2*4,0</t>
  </si>
  <si>
    <t>24*0,25*0,12*0,01</t>
  </si>
  <si>
    <t>"Dle přílohy Výkazu výměr (příloha PD č. 7): "38,0*0,8*1,25</t>
  </si>
  <si>
    <t>"Dle přílohy Výkazu výměr (příloha PD č. 7): "152</t>
  </si>
  <si>
    <t>"Dle přílohy Výkazu výměr (příloha PD č. 7):"0,32*0,8*38,0</t>
  </si>
  <si>
    <t>"Dle přílohy Výkazu výměr (příloha PD č. 7): "1,6*1,5*0,8</t>
  </si>
  <si>
    <t>"Dle přílohy Výkazu výměr (příloha PD č. 7):"0,6*2,7*38,0</t>
  </si>
  <si>
    <t>"Dle výkazu výztuže:" 1,133</t>
  </si>
  <si>
    <t>"Dle ""výkazu ""výztuže: "220"m2"*0,00789"t/m2</t>
  </si>
  <si>
    <t>1,6*0,15*38,0</t>
  </si>
  <si>
    <t>1,7*1,1*38,0+2*4,0</t>
  </si>
  <si>
    <t>4,0*2,5*2,0</t>
  </si>
  <si>
    <t>(1,1*1,0+1,7*0,2)*38,0</t>
  </si>
  <si>
    <t>"Dle přílohy Výkazu výměr (příloha PD č. 7):"2,7*38,0</t>
  </si>
  <si>
    <t>"Dle pol. č. 711112:"102,6</t>
  </si>
  <si>
    <t>"Dle přílohy Výkazu výměr (příloha PD č. 7):"(2,5+0,15+0,3+0,15+0,8)*38,0</t>
  </si>
  <si>
    <t>2*1,5</t>
  </si>
  <si>
    <t>"Dle přílohy Výkazu výměr (příloha PD č. 7): "1*1,5</t>
  </si>
  <si>
    <t>"Dle přílohy Výkazu výměr (příloha PD č. 7): "38,0</t>
  </si>
  <si>
    <t>37,4</t>
  </si>
  <si>
    <t>"Dle přílohy Výkazu výměr (příloha PD č. 7):"(2,7*0,6+0,8*0,32)*3</t>
  </si>
  <si>
    <t>"Dle přílohy Výkazu výměr (příloha PD č. 7):"(0,8*3,9+1,2*0,8)*39,0</t>
  </si>
  <si>
    <t>SO 203 - Opěrná zeď č. 3</t>
  </si>
  <si>
    <t>6 - Úpravy povrchů, podlahy, výplně otvorů</t>
  </si>
  <si>
    <t>"Dle pol. č. 13173:"209,84</t>
  </si>
  <si>
    <t>"Dle pol. č. 96616:"83,2"m3"*2,5"t/m3</t>
  </si>
  <si>
    <t>"Dle přílohy Výkazu výměr (příloha PD č. 7): "288</t>
  </si>
  <si>
    <t>"Dle pol. č.17720:"84,0</t>
  </si>
  <si>
    <t>"zemní hrázky, dle pol. č. 17720:"84,0</t>
  </si>
  <si>
    <t>"Dle přílohy Výkazu výměr (příloha PD č. 7):"(1,3*2,1+1,65*1,0+0,5*1,0)*43,0</t>
  </si>
  <si>
    <t>"dle pol. č. 13173:"209,84</t>
  </si>
  <si>
    <t>"Dle přílohy Výkazu výměr (příloha PD č. 7):"56,0*1,0*1,5</t>
  </si>
  <si>
    <t>"Dle přílohy Výkazu výměr (příloha PD č. 7):"2,3*0,25*43,0</t>
  </si>
  <si>
    <t>25*0,25*0,12*0,01</t>
  </si>
  <si>
    <t>272314</t>
  </si>
  <si>
    <t>ZÁKLADY Z PROSTÉHO BETONU DO C25/30</t>
  </si>
  <si>
    <t>"Dle přílohy Výkazu výměr (příloha PD č. 7): "39,8*0,8*1,05</t>
  </si>
  <si>
    <t>"Dle přílohy Výkazu výměr (příloha PD č. 7): "160</t>
  </si>
  <si>
    <t>"Dle přílohy Výkazu výměr (příloha PD č. 7):"0,32*0,8*39,8</t>
  </si>
  <si>
    <t>"Dle přílohy Výkazu výměr (příloha PD č. 7): "(1,5*1,0*0,6)*2</t>
  </si>
  <si>
    <t>"Dle přílohy Výkazu výměr (příloha PD č. 7):"0,5*1,22*39,8</t>
  </si>
  <si>
    <t>"Dle výkazu výztuže:"0,9914</t>
  </si>
  <si>
    <t>"Dle ""výkazu ""výztuže: "104"m2"*0,00789"t/m2</t>
  </si>
  <si>
    <t>2,1*0,15*39,8</t>
  </si>
  <si>
    <t>1,4*1,5*43</t>
  </si>
  <si>
    <t>(1,1*1,0+1,5*0,2)*43,0</t>
  </si>
  <si>
    <t>Úpravy povrchů, podlahy, výplně otvorů</t>
  </si>
  <si>
    <t>62745</t>
  </si>
  <si>
    <t>SPÁROVÁNÍ STARÉHO ZDIVA CEMENTOVOU MALTOU</t>
  </si>
  <si>
    <t>"Dle přílohy Výkazu výměr (příloha PD č. 7):"1,5*5,0</t>
  </si>
  <si>
    <t>"Dle přílohy Výkazu výměr (příloha PD č. 7):"1,22*39,8</t>
  </si>
  <si>
    <t>"Dle pol. č. 711112:"48,556</t>
  </si>
  <si>
    <t>"Dle přílohy Výkazu výměr (příloha PD č. 7):"(1,0+0,25+0,3+0,15+0,8)*39,8</t>
  </si>
  <si>
    <t>9*1,5</t>
  </si>
  <si>
    <t>"Dle přílohy Výkazu výměr (příloha PD č. 7): "39,8</t>
  </si>
  <si>
    <t>39,6</t>
  </si>
  <si>
    <t>"Dle přílohy Výkazu výměr (příloha PD č. 7):"(1,22*0,5+0,8*0,32)*2</t>
  </si>
  <si>
    <t>"Dle přílohy Výkazu výměr (příloha PD č. 7):"(0,8*1,4+1,2*0,8)*40,0</t>
  </si>
  <si>
    <t>SO 204 - Opěrná zeď č. 4</t>
  </si>
  <si>
    <t>"Dle pol. č. 13173:"170,8</t>
  </si>
  <si>
    <t>"Dle pol. č. 96616:"70,72"m3"*2,5"t/m3</t>
  </si>
  <si>
    <t>"Dle pol. č. 17720:"75,0</t>
  </si>
  <si>
    <t>"zemní hrázky, dle pol. č. 17720:"75,0</t>
  </si>
  <si>
    <t>"Dle přílohy Výkazu výměr (příloha PD č. 7):"(1,3*2,1+1,65*1,0+0,5*1,0)*35,0</t>
  </si>
  <si>
    <t>"dle pol. č. 13173:"170,8</t>
  </si>
  <si>
    <t>"Dle přílohy Výkazu výměr (příloha PD č. 7):"50,0*1,0*1,5</t>
  </si>
  <si>
    <t>"Dle přílohy Výkazu výměr (příloha PD č. 7):"2,3*0,25*36,0</t>
  </si>
  <si>
    <t>21*0,25*0,12*0,01</t>
  </si>
  <si>
    <t>"Dle přílohy Výkazu výměr (příloha PD č. 7): "33,2*0,8*1,05</t>
  </si>
  <si>
    <t>"Dle přílohy Výkazu výměr (příloha PD č. 7): "132</t>
  </si>
  <si>
    <t>"Dle přílohy Výkazu výměr (příloha PD č. 7):"0,32*0,8*33,2</t>
  </si>
  <si>
    <t>"Dle přílohy Výkazu výměr (příloha PD č. 7):"0,5*1,35*33,2</t>
  </si>
  <si>
    <t>"Dle výkazu výztuže:"0,8307</t>
  </si>
  <si>
    <t>"Dle ""výkazu ""výztuže: "88"m2"*0,00789"t/m2</t>
  </si>
  <si>
    <t>2,1*0,15*33,2</t>
  </si>
  <si>
    <t>1,4*1,5*36,0</t>
  </si>
  <si>
    <t>(1,1*1,0+1,5*0,2)*36,0</t>
  </si>
  <si>
    <t>"Dle přílohy Výkazu výměr (příloha PD č. 7):"1,35*33,2</t>
  </si>
  <si>
    <t>"Dle pol. č. 711112:"44,82</t>
  </si>
  <si>
    <t>"Dle přílohy Výkazu výměr (příloha PD č. 7):"(1,1+0,25+0,3+0,15+0,8)*33,2</t>
  </si>
  <si>
    <t>6*1,5</t>
  </si>
  <si>
    <t>"Dle přílohy Výkazu výměr (příloha PD č. 7): "2*1,5</t>
  </si>
  <si>
    <t>"Dle přílohy Výkazu výměr (příloha PD č. 7): "33,2</t>
  </si>
  <si>
    <t>33,0</t>
  </si>
  <si>
    <t>"Dle přílohy Výkazu výměr (příloha PD č. 7):"(1,35*0,5+0,8*0,32)*2</t>
  </si>
  <si>
    <t>"Dle přílohy Výkazu výměr (příloha PD č. 7):"(0,8*1,4+1,2*0,8)*34,0</t>
  </si>
  <si>
    <t>SO 205 - Opěrná zeď č. 5</t>
  </si>
  <si>
    <t>"Dle pol. č. 13173:"156,16-8,0</t>
  </si>
  <si>
    <t>"Dle pol. č. 96616:"64,48"m3"*2,5"t/m3</t>
  </si>
  <si>
    <t>"Dle pol. č. 18222:"4,0*3,0*0,15</t>
  </si>
  <si>
    <t>"Dle přílohy Výkazu výměr (příloha PD č. 7): "192</t>
  </si>
  <si>
    <t>"Dle pol. č. 17720:"67,5</t>
  </si>
  <si>
    <t>"zemní hrázky, dle pol. č. 17720:"67,5</t>
  </si>
  <si>
    <t>"zemina do násypu, dle pol. č. 17110:"8,0</t>
  </si>
  <si>
    <t>A9+B9</t>
  </si>
  <si>
    <t>"Dle položky č. 18222:"4,0*3,0*0,15</t>
  </si>
  <si>
    <t>"Dle přílohy Výkazu výměr (příloha PD č. 7):"(1,3*2,1+1,65*1,0+0,5*1,0)*32</t>
  </si>
  <si>
    <t>"Dle přílohy Výkazu výměr (příloha PD č. 7):"2,0*1,6*2,5</t>
  </si>
  <si>
    <t>"na skládku, dle pol. č. 13173:"156,16-8,0</t>
  </si>
  <si>
    <t>"na deponii, dle pol. č. 17110:"8,0</t>
  </si>
  <si>
    <t>A11+B11</t>
  </si>
  <si>
    <t>"Dle přílohy Výkazu výměr (příloha PD č. 7):"45*1,0*1,5</t>
  </si>
  <si>
    <t>4,0*3,0</t>
  </si>
  <si>
    <t>"Dle pol. č. 18241: "12,0</t>
  </si>
  <si>
    <t>"Dle přílohy Výkazu výměr (příloha PD č. 7):"2,3*0,25*32,0</t>
  </si>
  <si>
    <t>18*0,25*0,12*0,01</t>
  </si>
  <si>
    <t>"Dle přílohy Výkazu výměr (příloha PD č. 7): "29,7*0,8*1,05</t>
  </si>
  <si>
    <t>"Dle přílohy Výkazu výměr (příloha PD č. 7): "120</t>
  </si>
  <si>
    <t>"Dle přílohy Výkazu výměr (příloha PD č. 7):"0,32*0,8*29,7</t>
  </si>
  <si>
    <t>"Dle přílohy Výkazu výměr (příloha PD č. 7): "1,5*1,0*0,6</t>
  </si>
  <si>
    <t>"Dle přílohy Výkazu výměr (příloha PD č. 7):"0,5*1,42*29,7</t>
  </si>
  <si>
    <t>"Dle výkazu výztuže:"0,7444</t>
  </si>
  <si>
    <t>"Dle ""výkazu ""výztuže: "84,0"m2"*0,00789"t/m2</t>
  </si>
  <si>
    <t>2,1*0,15*29,7</t>
  </si>
  <si>
    <t>1,4*1,5*32</t>
  </si>
  <si>
    <t>0,5*0,8*2,5</t>
  </si>
  <si>
    <t>4,0*1,8*2,0</t>
  </si>
  <si>
    <t>(1,1*1,0+1,5*0,2)*32,0</t>
  </si>
  <si>
    <t>"Dle přílohy Výkazu výměr (příloha PD č. 7):"1,42*29,7</t>
  </si>
  <si>
    <t>"Dle pol. č. 711112:"42,174</t>
  </si>
  <si>
    <t>"Dle přílohy Výkazu výměr (příloha PD č. 7):"(1,2+0,25+0,3+0,15+0,8)*29,7</t>
  </si>
  <si>
    <t>5*1,5</t>
  </si>
  <si>
    <t>"Dle přílohy Výkazu výměr (příloha PD č. 7): "29,7</t>
  </si>
  <si>
    <t>29,6</t>
  </si>
  <si>
    <t>"Dle přílohy Výkazu výměr (příloha PD č. 7):"(1,42*0,5+0,8*0,32)*1</t>
  </si>
  <si>
    <t>"Dle přílohy Výkazu výměr (příloha PD č. 7):"(0,8*1,4+1,2*0,8)*31,0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</si>
</sst>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9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2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5"/>
      <c r="AS2" s="255"/>
      <c r="AT2" s="255"/>
      <c r="AU2" s="255"/>
      <c r="AV2" s="255"/>
      <c r="AW2" s="255"/>
      <c r="AX2" s="255"/>
      <c r="AY2" s="255"/>
      <c r="AZ2" s="255"/>
      <c r="BA2" s="255"/>
      <c r="BB2" s="255"/>
      <c r="BC2" s="255"/>
      <c r="BD2" s="255"/>
      <c r="BE2" s="255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7" t="s">
        <v>14</v>
      </c>
      <c r="L5" s="268"/>
      <c r="M5" s="268"/>
      <c r="N5" s="268"/>
      <c r="O5" s="268"/>
      <c r="P5" s="268"/>
      <c r="Q5" s="268"/>
      <c r="R5" s="268"/>
      <c r="S5" s="268"/>
      <c r="T5" s="268"/>
      <c r="U5" s="268"/>
      <c r="V5" s="268"/>
      <c r="W5" s="268"/>
      <c r="X5" s="268"/>
      <c r="Y5" s="268"/>
      <c r="Z5" s="268"/>
      <c r="AA5" s="268"/>
      <c r="AB5" s="268"/>
      <c r="AC5" s="268"/>
      <c r="AD5" s="268"/>
      <c r="AE5" s="268"/>
      <c r="AF5" s="268"/>
      <c r="AG5" s="268"/>
      <c r="AH5" s="268"/>
      <c r="AI5" s="268"/>
      <c r="AJ5" s="268"/>
      <c r="AK5" s="268"/>
      <c r="AL5" s="268"/>
      <c r="AM5" s="268"/>
      <c r="AN5" s="268"/>
      <c r="AO5" s="268"/>
      <c r="AP5" s="21"/>
      <c r="AQ5" s="21"/>
      <c r="AR5" s="19"/>
      <c r="BE5" s="246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69" t="s">
        <v>17</v>
      </c>
      <c r="L6" s="268"/>
      <c r="M6" s="268"/>
      <c r="N6" s="268"/>
      <c r="O6" s="268"/>
      <c r="P6" s="268"/>
      <c r="Q6" s="268"/>
      <c r="R6" s="268"/>
      <c r="S6" s="268"/>
      <c r="T6" s="268"/>
      <c r="U6" s="268"/>
      <c r="V6" s="268"/>
      <c r="W6" s="268"/>
      <c r="X6" s="268"/>
      <c r="Y6" s="268"/>
      <c r="Z6" s="268"/>
      <c r="AA6" s="268"/>
      <c r="AB6" s="268"/>
      <c r="AC6" s="268"/>
      <c r="AD6" s="268"/>
      <c r="AE6" s="268"/>
      <c r="AF6" s="268"/>
      <c r="AG6" s="268"/>
      <c r="AH6" s="268"/>
      <c r="AI6" s="268"/>
      <c r="AJ6" s="268"/>
      <c r="AK6" s="268"/>
      <c r="AL6" s="268"/>
      <c r="AM6" s="268"/>
      <c r="AN6" s="268"/>
      <c r="AO6" s="268"/>
      <c r="AP6" s="21"/>
      <c r="AQ6" s="21"/>
      <c r="AR6" s="19"/>
      <c r="BE6" s="247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47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47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47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47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1</v>
      </c>
      <c r="AO11" s="21"/>
      <c r="AP11" s="21"/>
      <c r="AQ11" s="21"/>
      <c r="AR11" s="19"/>
      <c r="BE11" s="247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47"/>
      <c r="BS12" s="16" t="s">
        <v>6</v>
      </c>
    </row>
    <row r="13" spans="1:74" s="1" customFormat="1" ht="12" customHeight="1">
      <c r="B13" s="20"/>
      <c r="C13" s="21"/>
      <c r="D13" s="28" t="s">
        <v>29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30</v>
      </c>
      <c r="AO13" s="21"/>
      <c r="AP13" s="21"/>
      <c r="AQ13" s="21"/>
      <c r="AR13" s="19"/>
      <c r="BE13" s="247"/>
      <c r="BS13" s="16" t="s">
        <v>6</v>
      </c>
    </row>
    <row r="14" spans="1:74" ht="12.75">
      <c r="B14" s="20"/>
      <c r="C14" s="21"/>
      <c r="D14" s="21"/>
      <c r="E14" s="270" t="s">
        <v>30</v>
      </c>
      <c r="F14" s="271"/>
      <c r="G14" s="271"/>
      <c r="H14" s="271"/>
      <c r="I14" s="271"/>
      <c r="J14" s="271"/>
      <c r="K14" s="271"/>
      <c r="L14" s="271"/>
      <c r="M14" s="271"/>
      <c r="N14" s="271"/>
      <c r="O14" s="271"/>
      <c r="P14" s="271"/>
      <c r="Q14" s="271"/>
      <c r="R14" s="271"/>
      <c r="S14" s="271"/>
      <c r="T14" s="271"/>
      <c r="U14" s="271"/>
      <c r="V14" s="271"/>
      <c r="W14" s="271"/>
      <c r="X14" s="271"/>
      <c r="Y14" s="271"/>
      <c r="Z14" s="271"/>
      <c r="AA14" s="271"/>
      <c r="AB14" s="271"/>
      <c r="AC14" s="271"/>
      <c r="AD14" s="271"/>
      <c r="AE14" s="271"/>
      <c r="AF14" s="271"/>
      <c r="AG14" s="271"/>
      <c r="AH14" s="271"/>
      <c r="AI14" s="271"/>
      <c r="AJ14" s="271"/>
      <c r="AK14" s="28" t="s">
        <v>28</v>
      </c>
      <c r="AL14" s="21"/>
      <c r="AM14" s="21"/>
      <c r="AN14" s="30" t="s">
        <v>30</v>
      </c>
      <c r="AO14" s="21"/>
      <c r="AP14" s="21"/>
      <c r="AQ14" s="21"/>
      <c r="AR14" s="19"/>
      <c r="BE14" s="247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47"/>
      <c r="BS15" s="16" t="s">
        <v>4</v>
      </c>
    </row>
    <row r="16" spans="1:74" s="1" customFormat="1" ht="12" customHeight="1">
      <c r="B16" s="20"/>
      <c r="C16" s="21"/>
      <c r="D16" s="28" t="s">
        <v>31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47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47"/>
      <c r="BS17" s="16" t="s">
        <v>32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47"/>
      <c r="BS18" s="16" t="s">
        <v>6</v>
      </c>
    </row>
    <row r="19" spans="1:71" s="1" customFormat="1" ht="12" customHeight="1">
      <c r="B19" s="20"/>
      <c r="C19" s="21"/>
      <c r="D19" s="28" t="s">
        <v>33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47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47"/>
      <c r="BS20" s="16" t="s">
        <v>32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47"/>
    </row>
    <row r="22" spans="1:71" s="1" customFormat="1" ht="12" customHeight="1">
      <c r="B22" s="20"/>
      <c r="C22" s="21"/>
      <c r="D22" s="28" t="s">
        <v>34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47"/>
    </row>
    <row r="23" spans="1:71" s="1" customFormat="1" ht="16.5" customHeight="1">
      <c r="B23" s="20"/>
      <c r="C23" s="21"/>
      <c r="D23" s="21"/>
      <c r="E23" s="272" t="s">
        <v>1</v>
      </c>
      <c r="F23" s="272"/>
      <c r="G23" s="272"/>
      <c r="H23" s="272"/>
      <c r="I23" s="272"/>
      <c r="J23" s="272"/>
      <c r="K23" s="272"/>
      <c r="L23" s="272"/>
      <c r="M23" s="272"/>
      <c r="N23" s="272"/>
      <c r="O23" s="272"/>
      <c r="P23" s="272"/>
      <c r="Q23" s="272"/>
      <c r="R23" s="272"/>
      <c r="S23" s="272"/>
      <c r="T23" s="272"/>
      <c r="U23" s="272"/>
      <c r="V23" s="272"/>
      <c r="W23" s="272"/>
      <c r="X23" s="272"/>
      <c r="Y23" s="272"/>
      <c r="Z23" s="272"/>
      <c r="AA23" s="272"/>
      <c r="AB23" s="272"/>
      <c r="AC23" s="272"/>
      <c r="AD23" s="272"/>
      <c r="AE23" s="272"/>
      <c r="AF23" s="272"/>
      <c r="AG23" s="272"/>
      <c r="AH23" s="272"/>
      <c r="AI23" s="272"/>
      <c r="AJ23" s="272"/>
      <c r="AK23" s="272"/>
      <c r="AL23" s="272"/>
      <c r="AM23" s="272"/>
      <c r="AN23" s="272"/>
      <c r="AO23" s="21"/>
      <c r="AP23" s="21"/>
      <c r="AQ23" s="21"/>
      <c r="AR23" s="19"/>
      <c r="BE23" s="247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47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47"/>
    </row>
    <row r="26" spans="1:71" s="2" customFormat="1" ht="25.9" customHeight="1">
      <c r="A26" s="33"/>
      <c r="B26" s="34"/>
      <c r="C26" s="35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9">
        <f>ROUND(AG94,2)</f>
        <v>0</v>
      </c>
      <c r="AL26" s="250"/>
      <c r="AM26" s="250"/>
      <c r="AN26" s="250"/>
      <c r="AO26" s="250"/>
      <c r="AP26" s="35"/>
      <c r="AQ26" s="35"/>
      <c r="AR26" s="38"/>
      <c r="BE26" s="247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47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3" t="s">
        <v>36</v>
      </c>
      <c r="M28" s="273"/>
      <c r="N28" s="273"/>
      <c r="O28" s="273"/>
      <c r="P28" s="273"/>
      <c r="Q28" s="35"/>
      <c r="R28" s="35"/>
      <c r="S28" s="35"/>
      <c r="T28" s="35"/>
      <c r="U28" s="35"/>
      <c r="V28" s="35"/>
      <c r="W28" s="273" t="s">
        <v>37</v>
      </c>
      <c r="X28" s="273"/>
      <c r="Y28" s="273"/>
      <c r="Z28" s="273"/>
      <c r="AA28" s="273"/>
      <c r="AB28" s="273"/>
      <c r="AC28" s="273"/>
      <c r="AD28" s="273"/>
      <c r="AE28" s="273"/>
      <c r="AF28" s="35"/>
      <c r="AG28" s="35"/>
      <c r="AH28" s="35"/>
      <c r="AI28" s="35"/>
      <c r="AJ28" s="35"/>
      <c r="AK28" s="273" t="s">
        <v>38</v>
      </c>
      <c r="AL28" s="273"/>
      <c r="AM28" s="273"/>
      <c r="AN28" s="273"/>
      <c r="AO28" s="273"/>
      <c r="AP28" s="35"/>
      <c r="AQ28" s="35"/>
      <c r="AR28" s="38"/>
      <c r="BE28" s="247"/>
    </row>
    <row r="29" spans="1:71" s="3" customFormat="1" ht="14.45" customHeight="1">
      <c r="B29" s="39"/>
      <c r="C29" s="40"/>
      <c r="D29" s="28" t="s">
        <v>39</v>
      </c>
      <c r="E29" s="40"/>
      <c r="F29" s="28" t="s">
        <v>40</v>
      </c>
      <c r="G29" s="40"/>
      <c r="H29" s="40"/>
      <c r="I29" s="40"/>
      <c r="J29" s="40"/>
      <c r="K29" s="40"/>
      <c r="L29" s="274">
        <v>0.21</v>
      </c>
      <c r="M29" s="245"/>
      <c r="N29" s="245"/>
      <c r="O29" s="245"/>
      <c r="P29" s="245"/>
      <c r="Q29" s="40"/>
      <c r="R29" s="40"/>
      <c r="S29" s="40"/>
      <c r="T29" s="40"/>
      <c r="U29" s="40"/>
      <c r="V29" s="40"/>
      <c r="W29" s="244">
        <f>ROUND(AZ94, 2)</f>
        <v>0</v>
      </c>
      <c r="X29" s="245"/>
      <c r="Y29" s="245"/>
      <c r="Z29" s="245"/>
      <c r="AA29" s="245"/>
      <c r="AB29" s="245"/>
      <c r="AC29" s="245"/>
      <c r="AD29" s="245"/>
      <c r="AE29" s="245"/>
      <c r="AF29" s="40"/>
      <c r="AG29" s="40"/>
      <c r="AH29" s="40"/>
      <c r="AI29" s="40"/>
      <c r="AJ29" s="40"/>
      <c r="AK29" s="244">
        <f>ROUND(AV94, 2)</f>
        <v>0</v>
      </c>
      <c r="AL29" s="245"/>
      <c r="AM29" s="245"/>
      <c r="AN29" s="245"/>
      <c r="AO29" s="245"/>
      <c r="AP29" s="40"/>
      <c r="AQ29" s="40"/>
      <c r="AR29" s="41"/>
      <c r="BE29" s="248"/>
    </row>
    <row r="30" spans="1:71" s="3" customFormat="1" ht="14.45" customHeight="1">
      <c r="B30" s="39"/>
      <c r="C30" s="40"/>
      <c r="D30" s="40"/>
      <c r="E30" s="40"/>
      <c r="F30" s="28" t="s">
        <v>41</v>
      </c>
      <c r="G30" s="40"/>
      <c r="H30" s="40"/>
      <c r="I30" s="40"/>
      <c r="J30" s="40"/>
      <c r="K30" s="40"/>
      <c r="L30" s="274">
        <v>0.15</v>
      </c>
      <c r="M30" s="245"/>
      <c r="N30" s="245"/>
      <c r="O30" s="245"/>
      <c r="P30" s="245"/>
      <c r="Q30" s="40"/>
      <c r="R30" s="40"/>
      <c r="S30" s="40"/>
      <c r="T30" s="40"/>
      <c r="U30" s="40"/>
      <c r="V30" s="40"/>
      <c r="W30" s="244">
        <f>ROUND(BA94, 2)</f>
        <v>0</v>
      </c>
      <c r="X30" s="245"/>
      <c r="Y30" s="245"/>
      <c r="Z30" s="245"/>
      <c r="AA30" s="245"/>
      <c r="AB30" s="245"/>
      <c r="AC30" s="245"/>
      <c r="AD30" s="245"/>
      <c r="AE30" s="245"/>
      <c r="AF30" s="40"/>
      <c r="AG30" s="40"/>
      <c r="AH30" s="40"/>
      <c r="AI30" s="40"/>
      <c r="AJ30" s="40"/>
      <c r="AK30" s="244">
        <f>ROUND(AW94, 2)</f>
        <v>0</v>
      </c>
      <c r="AL30" s="245"/>
      <c r="AM30" s="245"/>
      <c r="AN30" s="245"/>
      <c r="AO30" s="245"/>
      <c r="AP30" s="40"/>
      <c r="AQ30" s="40"/>
      <c r="AR30" s="41"/>
      <c r="BE30" s="248"/>
    </row>
    <row r="31" spans="1:71" s="3" customFormat="1" ht="14.45" hidden="1" customHeight="1">
      <c r="B31" s="39"/>
      <c r="C31" s="40"/>
      <c r="D31" s="40"/>
      <c r="E31" s="40"/>
      <c r="F31" s="28" t="s">
        <v>42</v>
      </c>
      <c r="G31" s="40"/>
      <c r="H31" s="40"/>
      <c r="I31" s="40"/>
      <c r="J31" s="40"/>
      <c r="K31" s="40"/>
      <c r="L31" s="274">
        <v>0.21</v>
      </c>
      <c r="M31" s="245"/>
      <c r="N31" s="245"/>
      <c r="O31" s="245"/>
      <c r="P31" s="245"/>
      <c r="Q31" s="40"/>
      <c r="R31" s="40"/>
      <c r="S31" s="40"/>
      <c r="T31" s="40"/>
      <c r="U31" s="40"/>
      <c r="V31" s="40"/>
      <c r="W31" s="244">
        <f>ROUND(BB94, 2)</f>
        <v>0</v>
      </c>
      <c r="X31" s="245"/>
      <c r="Y31" s="245"/>
      <c r="Z31" s="245"/>
      <c r="AA31" s="245"/>
      <c r="AB31" s="245"/>
      <c r="AC31" s="245"/>
      <c r="AD31" s="245"/>
      <c r="AE31" s="245"/>
      <c r="AF31" s="40"/>
      <c r="AG31" s="40"/>
      <c r="AH31" s="40"/>
      <c r="AI31" s="40"/>
      <c r="AJ31" s="40"/>
      <c r="AK31" s="244">
        <v>0</v>
      </c>
      <c r="AL31" s="245"/>
      <c r="AM31" s="245"/>
      <c r="AN31" s="245"/>
      <c r="AO31" s="245"/>
      <c r="AP31" s="40"/>
      <c r="AQ31" s="40"/>
      <c r="AR31" s="41"/>
      <c r="BE31" s="248"/>
    </row>
    <row r="32" spans="1:71" s="3" customFormat="1" ht="14.45" hidden="1" customHeight="1">
      <c r="B32" s="39"/>
      <c r="C32" s="40"/>
      <c r="D32" s="40"/>
      <c r="E32" s="40"/>
      <c r="F32" s="28" t="s">
        <v>43</v>
      </c>
      <c r="G32" s="40"/>
      <c r="H32" s="40"/>
      <c r="I32" s="40"/>
      <c r="J32" s="40"/>
      <c r="K32" s="40"/>
      <c r="L32" s="274">
        <v>0.15</v>
      </c>
      <c r="M32" s="245"/>
      <c r="N32" s="245"/>
      <c r="O32" s="245"/>
      <c r="P32" s="245"/>
      <c r="Q32" s="40"/>
      <c r="R32" s="40"/>
      <c r="S32" s="40"/>
      <c r="T32" s="40"/>
      <c r="U32" s="40"/>
      <c r="V32" s="40"/>
      <c r="W32" s="244">
        <f>ROUND(BC94, 2)</f>
        <v>0</v>
      </c>
      <c r="X32" s="245"/>
      <c r="Y32" s="245"/>
      <c r="Z32" s="245"/>
      <c r="AA32" s="245"/>
      <c r="AB32" s="245"/>
      <c r="AC32" s="245"/>
      <c r="AD32" s="245"/>
      <c r="AE32" s="245"/>
      <c r="AF32" s="40"/>
      <c r="AG32" s="40"/>
      <c r="AH32" s="40"/>
      <c r="AI32" s="40"/>
      <c r="AJ32" s="40"/>
      <c r="AK32" s="244">
        <v>0</v>
      </c>
      <c r="AL32" s="245"/>
      <c r="AM32" s="245"/>
      <c r="AN32" s="245"/>
      <c r="AO32" s="245"/>
      <c r="AP32" s="40"/>
      <c r="AQ32" s="40"/>
      <c r="AR32" s="41"/>
      <c r="BE32" s="248"/>
    </row>
    <row r="33" spans="1:57" s="3" customFormat="1" ht="14.45" hidden="1" customHeight="1">
      <c r="B33" s="39"/>
      <c r="C33" s="40"/>
      <c r="D33" s="40"/>
      <c r="E33" s="40"/>
      <c r="F33" s="28" t="s">
        <v>44</v>
      </c>
      <c r="G33" s="40"/>
      <c r="H33" s="40"/>
      <c r="I33" s="40"/>
      <c r="J33" s="40"/>
      <c r="K33" s="40"/>
      <c r="L33" s="274">
        <v>0</v>
      </c>
      <c r="M33" s="245"/>
      <c r="N33" s="245"/>
      <c r="O33" s="245"/>
      <c r="P33" s="245"/>
      <c r="Q33" s="40"/>
      <c r="R33" s="40"/>
      <c r="S33" s="40"/>
      <c r="T33" s="40"/>
      <c r="U33" s="40"/>
      <c r="V33" s="40"/>
      <c r="W33" s="244">
        <f>ROUND(BD94, 2)</f>
        <v>0</v>
      </c>
      <c r="X33" s="245"/>
      <c r="Y33" s="245"/>
      <c r="Z33" s="245"/>
      <c r="AA33" s="245"/>
      <c r="AB33" s="245"/>
      <c r="AC33" s="245"/>
      <c r="AD33" s="245"/>
      <c r="AE33" s="245"/>
      <c r="AF33" s="40"/>
      <c r="AG33" s="40"/>
      <c r="AH33" s="40"/>
      <c r="AI33" s="40"/>
      <c r="AJ33" s="40"/>
      <c r="AK33" s="244">
        <v>0</v>
      </c>
      <c r="AL33" s="245"/>
      <c r="AM33" s="245"/>
      <c r="AN33" s="245"/>
      <c r="AO33" s="245"/>
      <c r="AP33" s="40"/>
      <c r="AQ33" s="40"/>
      <c r="AR33" s="41"/>
      <c r="BE33" s="248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47"/>
    </row>
    <row r="35" spans="1:57" s="2" customFormat="1" ht="25.9" customHeight="1">
      <c r="A35" s="33"/>
      <c r="B35" s="34"/>
      <c r="C35" s="42"/>
      <c r="D35" s="43" t="s">
        <v>45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46</v>
      </c>
      <c r="U35" s="44"/>
      <c r="V35" s="44"/>
      <c r="W35" s="44"/>
      <c r="X35" s="251" t="s">
        <v>47</v>
      </c>
      <c r="Y35" s="252"/>
      <c r="Z35" s="252"/>
      <c r="AA35" s="252"/>
      <c r="AB35" s="252"/>
      <c r="AC35" s="44"/>
      <c r="AD35" s="44"/>
      <c r="AE35" s="44"/>
      <c r="AF35" s="44"/>
      <c r="AG35" s="44"/>
      <c r="AH35" s="44"/>
      <c r="AI35" s="44"/>
      <c r="AJ35" s="44"/>
      <c r="AK35" s="253">
        <f>SUM(AK26:AK33)</f>
        <v>0</v>
      </c>
      <c r="AL35" s="252"/>
      <c r="AM35" s="252"/>
      <c r="AN35" s="252"/>
      <c r="AO35" s="254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48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49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50</v>
      </c>
      <c r="AI60" s="37"/>
      <c r="AJ60" s="37"/>
      <c r="AK60" s="37"/>
      <c r="AL60" s="37"/>
      <c r="AM60" s="51" t="s">
        <v>51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52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53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50</v>
      </c>
      <c r="AI75" s="37"/>
      <c r="AJ75" s="37"/>
      <c r="AK75" s="37"/>
      <c r="AL75" s="37"/>
      <c r="AM75" s="51" t="s">
        <v>51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54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IMPORT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64" t="str">
        <f>K6</f>
        <v>Rekonstrukce opěrných zdí silnice III-3561 Radim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K85" s="265"/>
      <c r="AL85" s="265"/>
      <c r="AM85" s="265"/>
      <c r="AN85" s="265"/>
      <c r="AO85" s="265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66" t="str">
        <f>IF(AN8= "","",AN8)</f>
        <v>10. 6. 2020</v>
      </c>
      <c r="AN87" s="266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a údržba silnic Pardubického kraje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31</v>
      </c>
      <c r="AJ89" s="35"/>
      <c r="AK89" s="35"/>
      <c r="AL89" s="35"/>
      <c r="AM89" s="262" t="str">
        <f>IF(E17="","",E17)</f>
        <v xml:space="preserve"> </v>
      </c>
      <c r="AN89" s="263"/>
      <c r="AO89" s="263"/>
      <c r="AP89" s="263"/>
      <c r="AQ89" s="35"/>
      <c r="AR89" s="38"/>
      <c r="AS89" s="256" t="s">
        <v>55</v>
      </c>
      <c r="AT89" s="257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29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33</v>
      </c>
      <c r="AJ90" s="35"/>
      <c r="AK90" s="35"/>
      <c r="AL90" s="35"/>
      <c r="AM90" s="262" t="str">
        <f>IF(E20="","",E20)</f>
        <v xml:space="preserve"> </v>
      </c>
      <c r="AN90" s="263"/>
      <c r="AO90" s="263"/>
      <c r="AP90" s="263"/>
      <c r="AQ90" s="35"/>
      <c r="AR90" s="38"/>
      <c r="AS90" s="258"/>
      <c r="AT90" s="259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0"/>
      <c r="AT91" s="261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3" t="s">
        <v>56</v>
      </c>
      <c r="D92" s="276"/>
      <c r="E92" s="276"/>
      <c r="F92" s="276"/>
      <c r="G92" s="276"/>
      <c r="H92" s="72"/>
      <c r="I92" s="275" t="s">
        <v>57</v>
      </c>
      <c r="J92" s="276"/>
      <c r="K92" s="276"/>
      <c r="L92" s="276"/>
      <c r="M92" s="276"/>
      <c r="N92" s="276"/>
      <c r="O92" s="276"/>
      <c r="P92" s="276"/>
      <c r="Q92" s="276"/>
      <c r="R92" s="276"/>
      <c r="S92" s="276"/>
      <c r="T92" s="276"/>
      <c r="U92" s="276"/>
      <c r="V92" s="276"/>
      <c r="W92" s="276"/>
      <c r="X92" s="276"/>
      <c r="Y92" s="276"/>
      <c r="Z92" s="276"/>
      <c r="AA92" s="276"/>
      <c r="AB92" s="276"/>
      <c r="AC92" s="276"/>
      <c r="AD92" s="276"/>
      <c r="AE92" s="276"/>
      <c r="AF92" s="276"/>
      <c r="AG92" s="278" t="s">
        <v>58</v>
      </c>
      <c r="AH92" s="276"/>
      <c r="AI92" s="276"/>
      <c r="AJ92" s="276"/>
      <c r="AK92" s="276"/>
      <c r="AL92" s="276"/>
      <c r="AM92" s="276"/>
      <c r="AN92" s="275" t="s">
        <v>59</v>
      </c>
      <c r="AO92" s="276"/>
      <c r="AP92" s="277"/>
      <c r="AQ92" s="73" t="s">
        <v>60</v>
      </c>
      <c r="AR92" s="38"/>
      <c r="AS92" s="74" t="s">
        <v>61</v>
      </c>
      <c r="AT92" s="75" t="s">
        <v>62</v>
      </c>
      <c r="AU92" s="75" t="s">
        <v>63</v>
      </c>
      <c r="AV92" s="75" t="s">
        <v>64</v>
      </c>
      <c r="AW92" s="75" t="s">
        <v>65</v>
      </c>
      <c r="AX92" s="75" t="s">
        <v>66</v>
      </c>
      <c r="AY92" s="75" t="s">
        <v>67</v>
      </c>
      <c r="AZ92" s="75" t="s">
        <v>68</v>
      </c>
      <c r="BA92" s="75" t="s">
        <v>69</v>
      </c>
      <c r="BB92" s="75" t="s">
        <v>70</v>
      </c>
      <c r="BC92" s="75" t="s">
        <v>71</v>
      </c>
      <c r="BD92" s="76" t="s">
        <v>72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73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1">
        <f>ROUND(SUM(AG95:AG100),2)</f>
        <v>0</v>
      </c>
      <c r="AH94" s="281"/>
      <c r="AI94" s="281"/>
      <c r="AJ94" s="281"/>
      <c r="AK94" s="281"/>
      <c r="AL94" s="281"/>
      <c r="AM94" s="281"/>
      <c r="AN94" s="282">
        <f t="shared" ref="AN94:AN100" si="0">SUM(AG94,AT94)</f>
        <v>0</v>
      </c>
      <c r="AO94" s="282"/>
      <c r="AP94" s="282"/>
      <c r="AQ94" s="84" t="s">
        <v>1</v>
      </c>
      <c r="AR94" s="85"/>
      <c r="AS94" s="86">
        <f>ROUND(SUM(AS95:AS100),2)</f>
        <v>0</v>
      </c>
      <c r="AT94" s="87">
        <f t="shared" ref="AT94:AT100" si="1">ROUND(SUM(AV94:AW94),2)</f>
        <v>0</v>
      </c>
      <c r="AU94" s="88">
        <f>ROUND(SUM(AU95:AU100),5)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ROUND(SUM(AZ95:AZ100),2)</f>
        <v>0</v>
      </c>
      <c r="BA94" s="87">
        <f>ROUND(SUM(BA95:BA100),2)</f>
        <v>0</v>
      </c>
      <c r="BB94" s="87">
        <f>ROUND(SUM(BB95:BB100),2)</f>
        <v>0</v>
      </c>
      <c r="BC94" s="87">
        <f>ROUND(SUM(BC95:BC100),2)</f>
        <v>0</v>
      </c>
      <c r="BD94" s="89">
        <f>ROUND(SUM(BD95:BD100),2)</f>
        <v>0</v>
      </c>
      <c r="BS94" s="90" t="s">
        <v>74</v>
      </c>
      <c r="BT94" s="90" t="s">
        <v>75</v>
      </c>
      <c r="BU94" s="91" t="s">
        <v>76</v>
      </c>
      <c r="BV94" s="90" t="s">
        <v>14</v>
      </c>
      <c r="BW94" s="90" t="s">
        <v>5</v>
      </c>
      <c r="BX94" s="90" t="s">
        <v>77</v>
      </c>
      <c r="CL94" s="90" t="s">
        <v>1</v>
      </c>
    </row>
    <row r="95" spans="1:91" s="7" customFormat="1" ht="16.5" customHeight="1">
      <c r="A95" s="92" t="s">
        <v>78</v>
      </c>
      <c r="B95" s="93"/>
      <c r="C95" s="94"/>
      <c r="D95" s="284" t="s">
        <v>79</v>
      </c>
      <c r="E95" s="284"/>
      <c r="F95" s="284"/>
      <c r="G95" s="284"/>
      <c r="H95" s="284"/>
      <c r="I95" s="95"/>
      <c r="J95" s="284" t="s">
        <v>80</v>
      </c>
      <c r="K95" s="284"/>
      <c r="L95" s="284"/>
      <c r="M95" s="284"/>
      <c r="N95" s="284"/>
      <c r="O95" s="284"/>
      <c r="P95" s="284"/>
      <c r="Q95" s="284"/>
      <c r="R95" s="284"/>
      <c r="S95" s="284"/>
      <c r="T95" s="284"/>
      <c r="U95" s="284"/>
      <c r="V95" s="284"/>
      <c r="W95" s="284"/>
      <c r="X95" s="284"/>
      <c r="Y95" s="284"/>
      <c r="Z95" s="284"/>
      <c r="AA95" s="284"/>
      <c r="AB95" s="284"/>
      <c r="AC95" s="284"/>
      <c r="AD95" s="284"/>
      <c r="AE95" s="284"/>
      <c r="AF95" s="284"/>
      <c r="AG95" s="279">
        <f>'SO 201 - Opěrná zeď č. 1'!J30</f>
        <v>0</v>
      </c>
      <c r="AH95" s="280"/>
      <c r="AI95" s="280"/>
      <c r="AJ95" s="280"/>
      <c r="AK95" s="280"/>
      <c r="AL95" s="280"/>
      <c r="AM95" s="280"/>
      <c r="AN95" s="279">
        <f t="shared" si="0"/>
        <v>0</v>
      </c>
      <c r="AO95" s="280"/>
      <c r="AP95" s="280"/>
      <c r="AQ95" s="96" t="s">
        <v>81</v>
      </c>
      <c r="AR95" s="97"/>
      <c r="AS95" s="98">
        <v>0</v>
      </c>
      <c r="AT95" s="99">
        <f t="shared" si="1"/>
        <v>0</v>
      </c>
      <c r="AU95" s="100">
        <f>'SO 201 - Opěrná zeď č. 1'!P124</f>
        <v>0</v>
      </c>
      <c r="AV95" s="99">
        <f>'SO 201 - Opěrná zeď č. 1'!J33</f>
        <v>0</v>
      </c>
      <c r="AW95" s="99">
        <f>'SO 201 - Opěrná zeď č. 1'!J34</f>
        <v>0</v>
      </c>
      <c r="AX95" s="99">
        <f>'SO 201 - Opěrná zeď č. 1'!J35</f>
        <v>0</v>
      </c>
      <c r="AY95" s="99">
        <f>'SO 201 - Opěrná zeď č. 1'!J36</f>
        <v>0</v>
      </c>
      <c r="AZ95" s="99">
        <f>'SO 201 - Opěrná zeď č. 1'!F33</f>
        <v>0</v>
      </c>
      <c r="BA95" s="99">
        <f>'SO 201 - Opěrná zeď č. 1'!F34</f>
        <v>0</v>
      </c>
      <c r="BB95" s="99">
        <f>'SO 201 - Opěrná zeď č. 1'!F35</f>
        <v>0</v>
      </c>
      <c r="BC95" s="99">
        <f>'SO 201 - Opěrná zeď č. 1'!F36</f>
        <v>0</v>
      </c>
      <c r="BD95" s="101">
        <f>'SO 201 - Opěrná zeď č. 1'!F37</f>
        <v>0</v>
      </c>
      <c r="BT95" s="102" t="s">
        <v>82</v>
      </c>
      <c r="BV95" s="102" t="s">
        <v>14</v>
      </c>
      <c r="BW95" s="102" t="s">
        <v>83</v>
      </c>
      <c r="BX95" s="102" t="s">
        <v>5</v>
      </c>
      <c r="CL95" s="102" t="s">
        <v>1</v>
      </c>
      <c r="CM95" s="102" t="s">
        <v>84</v>
      </c>
    </row>
    <row r="96" spans="1:91" s="7" customFormat="1" ht="16.5" customHeight="1">
      <c r="A96" s="92" t="s">
        <v>78</v>
      </c>
      <c r="B96" s="93"/>
      <c r="C96" s="94"/>
      <c r="D96" s="284" t="s">
        <v>85</v>
      </c>
      <c r="E96" s="284"/>
      <c r="F96" s="284"/>
      <c r="G96" s="284"/>
      <c r="H96" s="284"/>
      <c r="I96" s="95"/>
      <c r="J96" s="284" t="s">
        <v>86</v>
      </c>
      <c r="K96" s="284"/>
      <c r="L96" s="284"/>
      <c r="M96" s="284"/>
      <c r="N96" s="284"/>
      <c r="O96" s="284"/>
      <c r="P96" s="284"/>
      <c r="Q96" s="284"/>
      <c r="R96" s="284"/>
      <c r="S96" s="284"/>
      <c r="T96" s="284"/>
      <c r="U96" s="284"/>
      <c r="V96" s="284"/>
      <c r="W96" s="284"/>
      <c r="X96" s="284"/>
      <c r="Y96" s="284"/>
      <c r="Z96" s="284"/>
      <c r="AA96" s="284"/>
      <c r="AB96" s="284"/>
      <c r="AC96" s="284"/>
      <c r="AD96" s="284"/>
      <c r="AE96" s="284"/>
      <c r="AF96" s="284"/>
      <c r="AG96" s="279">
        <f>'SO 000 - Ostatní náklady'!J30</f>
        <v>0</v>
      </c>
      <c r="AH96" s="280"/>
      <c r="AI96" s="280"/>
      <c r="AJ96" s="280"/>
      <c r="AK96" s="280"/>
      <c r="AL96" s="280"/>
      <c r="AM96" s="280"/>
      <c r="AN96" s="279">
        <f t="shared" si="0"/>
        <v>0</v>
      </c>
      <c r="AO96" s="280"/>
      <c r="AP96" s="280"/>
      <c r="AQ96" s="96" t="s">
        <v>81</v>
      </c>
      <c r="AR96" s="97"/>
      <c r="AS96" s="98">
        <v>0</v>
      </c>
      <c r="AT96" s="99">
        <f t="shared" si="1"/>
        <v>0</v>
      </c>
      <c r="AU96" s="100">
        <f>'SO 000 - Ostatní náklady'!P117</f>
        <v>0</v>
      </c>
      <c r="AV96" s="99">
        <f>'SO 000 - Ostatní náklady'!J33</f>
        <v>0</v>
      </c>
      <c r="AW96" s="99">
        <f>'SO 000 - Ostatní náklady'!J34</f>
        <v>0</v>
      </c>
      <c r="AX96" s="99">
        <f>'SO 000 - Ostatní náklady'!J35</f>
        <v>0</v>
      </c>
      <c r="AY96" s="99">
        <f>'SO 000 - Ostatní náklady'!J36</f>
        <v>0</v>
      </c>
      <c r="AZ96" s="99">
        <f>'SO 000 - Ostatní náklady'!F33</f>
        <v>0</v>
      </c>
      <c r="BA96" s="99">
        <f>'SO 000 - Ostatní náklady'!F34</f>
        <v>0</v>
      </c>
      <c r="BB96" s="99">
        <f>'SO 000 - Ostatní náklady'!F35</f>
        <v>0</v>
      </c>
      <c r="BC96" s="99">
        <f>'SO 000 - Ostatní náklady'!F36</f>
        <v>0</v>
      </c>
      <c r="BD96" s="101">
        <f>'SO 000 - Ostatní náklady'!F37</f>
        <v>0</v>
      </c>
      <c r="BT96" s="102" t="s">
        <v>82</v>
      </c>
      <c r="BV96" s="102" t="s">
        <v>14</v>
      </c>
      <c r="BW96" s="102" t="s">
        <v>87</v>
      </c>
      <c r="BX96" s="102" t="s">
        <v>5</v>
      </c>
      <c r="CL96" s="102" t="s">
        <v>1</v>
      </c>
      <c r="CM96" s="102" t="s">
        <v>84</v>
      </c>
    </row>
    <row r="97" spans="1:91" s="7" customFormat="1" ht="16.5" customHeight="1">
      <c r="A97" s="92" t="s">
        <v>78</v>
      </c>
      <c r="B97" s="93"/>
      <c r="C97" s="94"/>
      <c r="D97" s="284" t="s">
        <v>88</v>
      </c>
      <c r="E97" s="284"/>
      <c r="F97" s="284"/>
      <c r="G97" s="284"/>
      <c r="H97" s="284"/>
      <c r="I97" s="95"/>
      <c r="J97" s="284" t="s">
        <v>89</v>
      </c>
      <c r="K97" s="284"/>
      <c r="L97" s="284"/>
      <c r="M97" s="284"/>
      <c r="N97" s="284"/>
      <c r="O97" s="284"/>
      <c r="P97" s="284"/>
      <c r="Q97" s="284"/>
      <c r="R97" s="284"/>
      <c r="S97" s="284"/>
      <c r="T97" s="284"/>
      <c r="U97" s="284"/>
      <c r="V97" s="284"/>
      <c r="W97" s="284"/>
      <c r="X97" s="284"/>
      <c r="Y97" s="284"/>
      <c r="Z97" s="284"/>
      <c r="AA97" s="284"/>
      <c r="AB97" s="284"/>
      <c r="AC97" s="284"/>
      <c r="AD97" s="284"/>
      <c r="AE97" s="284"/>
      <c r="AF97" s="284"/>
      <c r="AG97" s="279">
        <f>'SO 202 - Opěrná zeď č. 2'!J30</f>
        <v>0</v>
      </c>
      <c r="AH97" s="280"/>
      <c r="AI97" s="280"/>
      <c r="AJ97" s="280"/>
      <c r="AK97" s="280"/>
      <c r="AL97" s="280"/>
      <c r="AM97" s="280"/>
      <c r="AN97" s="279">
        <f t="shared" si="0"/>
        <v>0</v>
      </c>
      <c r="AO97" s="280"/>
      <c r="AP97" s="280"/>
      <c r="AQ97" s="96" t="s">
        <v>81</v>
      </c>
      <c r="AR97" s="97"/>
      <c r="AS97" s="98">
        <v>0</v>
      </c>
      <c r="AT97" s="99">
        <f t="shared" si="1"/>
        <v>0</v>
      </c>
      <c r="AU97" s="100">
        <f>'SO 202 - Opěrná zeď č. 2'!P124</f>
        <v>0</v>
      </c>
      <c r="AV97" s="99">
        <f>'SO 202 - Opěrná zeď č. 2'!J33</f>
        <v>0</v>
      </c>
      <c r="AW97" s="99">
        <f>'SO 202 - Opěrná zeď č. 2'!J34</f>
        <v>0</v>
      </c>
      <c r="AX97" s="99">
        <f>'SO 202 - Opěrná zeď č. 2'!J35</f>
        <v>0</v>
      </c>
      <c r="AY97" s="99">
        <f>'SO 202 - Opěrná zeď č. 2'!J36</f>
        <v>0</v>
      </c>
      <c r="AZ97" s="99">
        <f>'SO 202 - Opěrná zeď č. 2'!F33</f>
        <v>0</v>
      </c>
      <c r="BA97" s="99">
        <f>'SO 202 - Opěrná zeď č. 2'!F34</f>
        <v>0</v>
      </c>
      <c r="BB97" s="99">
        <f>'SO 202 - Opěrná zeď č. 2'!F35</f>
        <v>0</v>
      </c>
      <c r="BC97" s="99">
        <f>'SO 202 - Opěrná zeď č. 2'!F36</f>
        <v>0</v>
      </c>
      <c r="BD97" s="101">
        <f>'SO 202 - Opěrná zeď č. 2'!F37</f>
        <v>0</v>
      </c>
      <c r="BT97" s="102" t="s">
        <v>82</v>
      </c>
      <c r="BV97" s="102" t="s">
        <v>14</v>
      </c>
      <c r="BW97" s="102" t="s">
        <v>90</v>
      </c>
      <c r="BX97" s="102" t="s">
        <v>5</v>
      </c>
      <c r="CL97" s="102" t="s">
        <v>1</v>
      </c>
      <c r="CM97" s="102" t="s">
        <v>84</v>
      </c>
    </row>
    <row r="98" spans="1:91" s="7" customFormat="1" ht="16.5" customHeight="1">
      <c r="A98" s="92" t="s">
        <v>78</v>
      </c>
      <c r="B98" s="93"/>
      <c r="C98" s="94"/>
      <c r="D98" s="284" t="s">
        <v>91</v>
      </c>
      <c r="E98" s="284"/>
      <c r="F98" s="284"/>
      <c r="G98" s="284"/>
      <c r="H98" s="284"/>
      <c r="I98" s="95"/>
      <c r="J98" s="284" t="s">
        <v>92</v>
      </c>
      <c r="K98" s="284"/>
      <c r="L98" s="284"/>
      <c r="M98" s="284"/>
      <c r="N98" s="284"/>
      <c r="O98" s="284"/>
      <c r="P98" s="284"/>
      <c r="Q98" s="284"/>
      <c r="R98" s="284"/>
      <c r="S98" s="284"/>
      <c r="T98" s="284"/>
      <c r="U98" s="284"/>
      <c r="V98" s="284"/>
      <c r="W98" s="284"/>
      <c r="X98" s="284"/>
      <c r="Y98" s="284"/>
      <c r="Z98" s="284"/>
      <c r="AA98" s="284"/>
      <c r="AB98" s="284"/>
      <c r="AC98" s="284"/>
      <c r="AD98" s="284"/>
      <c r="AE98" s="284"/>
      <c r="AF98" s="284"/>
      <c r="AG98" s="279">
        <f>'SO 203 - Opěrná zeď č. 3'!J30</f>
        <v>0</v>
      </c>
      <c r="AH98" s="280"/>
      <c r="AI98" s="280"/>
      <c r="AJ98" s="280"/>
      <c r="AK98" s="280"/>
      <c r="AL98" s="280"/>
      <c r="AM98" s="280"/>
      <c r="AN98" s="279">
        <f t="shared" si="0"/>
        <v>0</v>
      </c>
      <c r="AO98" s="280"/>
      <c r="AP98" s="280"/>
      <c r="AQ98" s="96" t="s">
        <v>81</v>
      </c>
      <c r="AR98" s="97"/>
      <c r="AS98" s="98">
        <v>0</v>
      </c>
      <c r="AT98" s="99">
        <f t="shared" si="1"/>
        <v>0</v>
      </c>
      <c r="AU98" s="100">
        <f>'SO 203 - Opěrná zeď č. 3'!P125</f>
        <v>0</v>
      </c>
      <c r="AV98" s="99">
        <f>'SO 203 - Opěrná zeď č. 3'!J33</f>
        <v>0</v>
      </c>
      <c r="AW98" s="99">
        <f>'SO 203 - Opěrná zeď č. 3'!J34</f>
        <v>0</v>
      </c>
      <c r="AX98" s="99">
        <f>'SO 203 - Opěrná zeď č. 3'!J35</f>
        <v>0</v>
      </c>
      <c r="AY98" s="99">
        <f>'SO 203 - Opěrná zeď č. 3'!J36</f>
        <v>0</v>
      </c>
      <c r="AZ98" s="99">
        <f>'SO 203 - Opěrná zeď č. 3'!F33</f>
        <v>0</v>
      </c>
      <c r="BA98" s="99">
        <f>'SO 203 - Opěrná zeď č. 3'!F34</f>
        <v>0</v>
      </c>
      <c r="BB98" s="99">
        <f>'SO 203 - Opěrná zeď č. 3'!F35</f>
        <v>0</v>
      </c>
      <c r="BC98" s="99">
        <f>'SO 203 - Opěrná zeď č. 3'!F36</f>
        <v>0</v>
      </c>
      <c r="BD98" s="101">
        <f>'SO 203 - Opěrná zeď č. 3'!F37</f>
        <v>0</v>
      </c>
      <c r="BT98" s="102" t="s">
        <v>82</v>
      </c>
      <c r="BV98" s="102" t="s">
        <v>14</v>
      </c>
      <c r="BW98" s="102" t="s">
        <v>93</v>
      </c>
      <c r="BX98" s="102" t="s">
        <v>5</v>
      </c>
      <c r="CL98" s="102" t="s">
        <v>1</v>
      </c>
      <c r="CM98" s="102" t="s">
        <v>84</v>
      </c>
    </row>
    <row r="99" spans="1:91" s="7" customFormat="1" ht="16.5" customHeight="1">
      <c r="A99" s="92" t="s">
        <v>78</v>
      </c>
      <c r="B99" s="93"/>
      <c r="C99" s="94"/>
      <c r="D99" s="284" t="s">
        <v>94</v>
      </c>
      <c r="E99" s="284"/>
      <c r="F99" s="284"/>
      <c r="G99" s="284"/>
      <c r="H99" s="284"/>
      <c r="I99" s="95"/>
      <c r="J99" s="284" t="s">
        <v>95</v>
      </c>
      <c r="K99" s="284"/>
      <c r="L99" s="284"/>
      <c r="M99" s="284"/>
      <c r="N99" s="284"/>
      <c r="O99" s="284"/>
      <c r="P99" s="284"/>
      <c r="Q99" s="284"/>
      <c r="R99" s="284"/>
      <c r="S99" s="284"/>
      <c r="T99" s="284"/>
      <c r="U99" s="284"/>
      <c r="V99" s="284"/>
      <c r="W99" s="284"/>
      <c r="X99" s="284"/>
      <c r="Y99" s="284"/>
      <c r="Z99" s="284"/>
      <c r="AA99" s="284"/>
      <c r="AB99" s="284"/>
      <c r="AC99" s="284"/>
      <c r="AD99" s="284"/>
      <c r="AE99" s="284"/>
      <c r="AF99" s="284"/>
      <c r="AG99" s="279">
        <f>'SO 204 - Opěrná zeď č. 4'!J30</f>
        <v>0</v>
      </c>
      <c r="AH99" s="280"/>
      <c r="AI99" s="280"/>
      <c r="AJ99" s="280"/>
      <c r="AK99" s="280"/>
      <c r="AL99" s="280"/>
      <c r="AM99" s="280"/>
      <c r="AN99" s="279">
        <f t="shared" si="0"/>
        <v>0</v>
      </c>
      <c r="AO99" s="280"/>
      <c r="AP99" s="280"/>
      <c r="AQ99" s="96" t="s">
        <v>81</v>
      </c>
      <c r="AR99" s="97"/>
      <c r="AS99" s="98">
        <v>0</v>
      </c>
      <c r="AT99" s="99">
        <f t="shared" si="1"/>
        <v>0</v>
      </c>
      <c r="AU99" s="100">
        <f>'SO 204 - Opěrná zeď č. 4'!P125</f>
        <v>0</v>
      </c>
      <c r="AV99" s="99">
        <f>'SO 204 - Opěrná zeď č. 4'!J33</f>
        <v>0</v>
      </c>
      <c r="AW99" s="99">
        <f>'SO 204 - Opěrná zeď č. 4'!J34</f>
        <v>0</v>
      </c>
      <c r="AX99" s="99">
        <f>'SO 204 - Opěrná zeď č. 4'!J35</f>
        <v>0</v>
      </c>
      <c r="AY99" s="99">
        <f>'SO 204 - Opěrná zeď č. 4'!J36</f>
        <v>0</v>
      </c>
      <c r="AZ99" s="99">
        <f>'SO 204 - Opěrná zeď č. 4'!F33</f>
        <v>0</v>
      </c>
      <c r="BA99" s="99">
        <f>'SO 204 - Opěrná zeď č. 4'!F34</f>
        <v>0</v>
      </c>
      <c r="BB99" s="99">
        <f>'SO 204 - Opěrná zeď č. 4'!F35</f>
        <v>0</v>
      </c>
      <c r="BC99" s="99">
        <f>'SO 204 - Opěrná zeď č. 4'!F36</f>
        <v>0</v>
      </c>
      <c r="BD99" s="101">
        <f>'SO 204 - Opěrná zeď č. 4'!F37</f>
        <v>0</v>
      </c>
      <c r="BT99" s="102" t="s">
        <v>82</v>
      </c>
      <c r="BV99" s="102" t="s">
        <v>14</v>
      </c>
      <c r="BW99" s="102" t="s">
        <v>96</v>
      </c>
      <c r="BX99" s="102" t="s">
        <v>5</v>
      </c>
      <c r="CL99" s="102" t="s">
        <v>1</v>
      </c>
      <c r="CM99" s="102" t="s">
        <v>84</v>
      </c>
    </row>
    <row r="100" spans="1:91" s="7" customFormat="1" ht="16.5" customHeight="1">
      <c r="A100" s="92" t="s">
        <v>78</v>
      </c>
      <c r="B100" s="93"/>
      <c r="C100" s="94"/>
      <c r="D100" s="284" t="s">
        <v>97</v>
      </c>
      <c r="E100" s="284"/>
      <c r="F100" s="284"/>
      <c r="G100" s="284"/>
      <c r="H100" s="284"/>
      <c r="I100" s="95"/>
      <c r="J100" s="284" t="s">
        <v>98</v>
      </c>
      <c r="K100" s="284"/>
      <c r="L100" s="284"/>
      <c r="M100" s="284"/>
      <c r="N100" s="284"/>
      <c r="O100" s="284"/>
      <c r="P100" s="284"/>
      <c r="Q100" s="284"/>
      <c r="R100" s="284"/>
      <c r="S100" s="284"/>
      <c r="T100" s="284"/>
      <c r="U100" s="284"/>
      <c r="V100" s="284"/>
      <c r="W100" s="284"/>
      <c r="X100" s="284"/>
      <c r="Y100" s="284"/>
      <c r="Z100" s="284"/>
      <c r="AA100" s="284"/>
      <c r="AB100" s="284"/>
      <c r="AC100" s="284"/>
      <c r="AD100" s="284"/>
      <c r="AE100" s="284"/>
      <c r="AF100" s="284"/>
      <c r="AG100" s="279">
        <f>'SO 205 - Opěrná zeď č. 5'!J30</f>
        <v>0</v>
      </c>
      <c r="AH100" s="280"/>
      <c r="AI100" s="280"/>
      <c r="AJ100" s="280"/>
      <c r="AK100" s="280"/>
      <c r="AL100" s="280"/>
      <c r="AM100" s="280"/>
      <c r="AN100" s="279">
        <f t="shared" si="0"/>
        <v>0</v>
      </c>
      <c r="AO100" s="280"/>
      <c r="AP100" s="280"/>
      <c r="AQ100" s="96" t="s">
        <v>81</v>
      </c>
      <c r="AR100" s="97"/>
      <c r="AS100" s="103">
        <v>0</v>
      </c>
      <c r="AT100" s="104">
        <f t="shared" si="1"/>
        <v>0</v>
      </c>
      <c r="AU100" s="105">
        <f>'SO 205 - Opěrná zeď č. 5'!P124</f>
        <v>0</v>
      </c>
      <c r="AV100" s="104">
        <f>'SO 205 - Opěrná zeď č. 5'!J33</f>
        <v>0</v>
      </c>
      <c r="AW100" s="104">
        <f>'SO 205 - Opěrná zeď č. 5'!J34</f>
        <v>0</v>
      </c>
      <c r="AX100" s="104">
        <f>'SO 205 - Opěrná zeď č. 5'!J35</f>
        <v>0</v>
      </c>
      <c r="AY100" s="104">
        <f>'SO 205 - Opěrná zeď č. 5'!J36</f>
        <v>0</v>
      </c>
      <c r="AZ100" s="104">
        <f>'SO 205 - Opěrná zeď č. 5'!F33</f>
        <v>0</v>
      </c>
      <c r="BA100" s="104">
        <f>'SO 205 - Opěrná zeď č. 5'!F34</f>
        <v>0</v>
      </c>
      <c r="BB100" s="104">
        <f>'SO 205 - Opěrná zeď č. 5'!F35</f>
        <v>0</v>
      </c>
      <c r="BC100" s="104">
        <f>'SO 205 - Opěrná zeď č. 5'!F36</f>
        <v>0</v>
      </c>
      <c r="BD100" s="106">
        <f>'SO 205 - Opěrná zeď č. 5'!F37</f>
        <v>0</v>
      </c>
      <c r="BT100" s="102" t="s">
        <v>82</v>
      </c>
      <c r="BV100" s="102" t="s">
        <v>14</v>
      </c>
      <c r="BW100" s="102" t="s">
        <v>99</v>
      </c>
      <c r="BX100" s="102" t="s">
        <v>5</v>
      </c>
      <c r="CL100" s="102" t="s">
        <v>1</v>
      </c>
      <c r="CM100" s="102" t="s">
        <v>84</v>
      </c>
    </row>
    <row r="101" spans="1:91" s="2" customFormat="1" ht="30" customHeight="1">
      <c r="A101" s="33"/>
      <c r="B101" s="34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F101" s="35"/>
      <c r="AG101" s="35"/>
      <c r="AH101" s="35"/>
      <c r="AI101" s="35"/>
      <c r="AJ101" s="35"/>
      <c r="AK101" s="35"/>
      <c r="AL101" s="35"/>
      <c r="AM101" s="35"/>
      <c r="AN101" s="35"/>
      <c r="AO101" s="35"/>
      <c r="AP101" s="35"/>
      <c r="AQ101" s="35"/>
      <c r="AR101" s="38"/>
      <c r="AS101" s="33"/>
      <c r="AT101" s="33"/>
      <c r="AU101" s="33"/>
      <c r="AV101" s="33"/>
      <c r="AW101" s="33"/>
      <c r="AX101" s="33"/>
      <c r="AY101" s="33"/>
      <c r="AZ101" s="33"/>
      <c r="BA101" s="33"/>
      <c r="BB101" s="33"/>
      <c r="BC101" s="33"/>
      <c r="BD101" s="33"/>
      <c r="BE101" s="33"/>
    </row>
    <row r="102" spans="1:91" s="2" customFormat="1" ht="6.95" customHeight="1">
      <c r="A102" s="33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54"/>
      <c r="M102" s="54"/>
      <c r="N102" s="54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54"/>
      <c r="AB102" s="54"/>
      <c r="AC102" s="54"/>
      <c r="AD102" s="54"/>
      <c r="AE102" s="54"/>
      <c r="AF102" s="54"/>
      <c r="AG102" s="54"/>
      <c r="AH102" s="54"/>
      <c r="AI102" s="54"/>
      <c r="AJ102" s="54"/>
      <c r="AK102" s="54"/>
      <c r="AL102" s="54"/>
      <c r="AM102" s="54"/>
      <c r="AN102" s="54"/>
      <c r="AO102" s="54"/>
      <c r="AP102" s="54"/>
      <c r="AQ102" s="54"/>
      <c r="AR102" s="38"/>
      <c r="AS102" s="33"/>
      <c r="AT102" s="33"/>
      <c r="AU102" s="33"/>
      <c r="AV102" s="33"/>
      <c r="AW102" s="33"/>
      <c r="AX102" s="33"/>
      <c r="AY102" s="33"/>
      <c r="AZ102" s="33"/>
      <c r="BA102" s="33"/>
      <c r="BB102" s="33"/>
      <c r="BC102" s="33"/>
      <c r="BD102" s="33"/>
      <c r="BE102" s="33"/>
    </row>
  </sheetData>
  <sheetProtection algorithmName="SHA-512" hashValue="UkKt/zgSym7ZHwDqLn7AqW1qc4QfAfTdMd1w9YcnZvwDTHN7E7vx+PsXjgmP116rGF5RnFUNg9OIraw69N67jg==" saltValue="ctQFDhT1MZMgKIXeZwUZeBdewhcc4gn+tK8Pd22eDuh8jwl2Lj4rJtSidiapovRsLSKKZCYj/O/8VuWO2iQWqA==" spinCount="100000" sheet="1" objects="1" scenarios="1" formatColumns="0" formatRows="0"/>
  <mergeCells count="62">
    <mergeCell ref="D99:H99"/>
    <mergeCell ref="J99:AF99"/>
    <mergeCell ref="D100:H100"/>
    <mergeCell ref="J100:AF100"/>
    <mergeCell ref="D96:H96"/>
    <mergeCell ref="J96:AF96"/>
    <mergeCell ref="D97:H97"/>
    <mergeCell ref="J97:AF97"/>
    <mergeCell ref="D98:H98"/>
    <mergeCell ref="J98:AF98"/>
    <mergeCell ref="AG94:AM94"/>
    <mergeCell ref="AN94:AP94"/>
    <mergeCell ref="C92:G92"/>
    <mergeCell ref="I92:AF92"/>
    <mergeCell ref="D95:H95"/>
    <mergeCell ref="J95:AF95"/>
    <mergeCell ref="AN98:AP98"/>
    <mergeCell ref="AG98:AM98"/>
    <mergeCell ref="AN99:AP99"/>
    <mergeCell ref="AG99:AM99"/>
    <mergeCell ref="AN100:AP100"/>
    <mergeCell ref="AG100:AM100"/>
    <mergeCell ref="AN95:AP95"/>
    <mergeCell ref="AG95:AM95"/>
    <mergeCell ref="AN96:AP96"/>
    <mergeCell ref="AG96:AM96"/>
    <mergeCell ref="AN97:AP97"/>
    <mergeCell ref="AG97:AM97"/>
    <mergeCell ref="L30:P30"/>
    <mergeCell ref="L31:P31"/>
    <mergeCell ref="L32:P32"/>
    <mergeCell ref="L33:P33"/>
    <mergeCell ref="AN92:AP92"/>
    <mergeCell ref="AG92:AM92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95" location="'SO 201 - Opěrná zeď č. 1'!C2" display="/" xr:uid="{00000000-0004-0000-0000-000000000000}"/>
    <hyperlink ref="A96" location="'SO 000 - Ostatní náklady'!C2" display="/" xr:uid="{00000000-0004-0000-0000-000001000000}"/>
    <hyperlink ref="A97" location="'SO 202 - Opěrná zeď č. 2'!C2" display="/" xr:uid="{00000000-0004-0000-0000-000002000000}"/>
    <hyperlink ref="A98" location="'SO 203 - Opěrná zeď č. 3'!C2" display="/" xr:uid="{00000000-0004-0000-0000-000003000000}"/>
    <hyperlink ref="A99" location="'SO 204 - Opěrná zeď č. 4'!C2" display="/" xr:uid="{00000000-0004-0000-0000-000004000000}"/>
    <hyperlink ref="A100" location="'SO 205 - Opěrná zeď č. 5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269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6" t="s">
        <v>83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85" t="str">
        <f>'Rekapitulace stavby'!K6</f>
        <v>Rekonstrukce opěrných zdí silnice III-3561 Radim</v>
      </c>
      <c r="F7" s="286"/>
      <c r="G7" s="286"/>
      <c r="H7" s="286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102</v>
      </c>
      <c r="F9" s="288"/>
      <c r="G9" s="288"/>
      <c r="H9" s="28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10. 6. 2020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>00085031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a údržba silnic Pardubického kraje</v>
      </c>
      <c r="F15" s="33"/>
      <c r="G15" s="33"/>
      <c r="H15" s="33"/>
      <c r="I15" s="116" t="s">
        <v>28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1" t="s">
        <v>1</v>
      </c>
      <c r="F27" s="291"/>
      <c r="G27" s="291"/>
      <c r="H27" s="29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ROUND((SUM(BE124:BE268)),  2)</f>
        <v>0</v>
      </c>
      <c r="G33" s="33"/>
      <c r="H33" s="33"/>
      <c r="I33" s="130">
        <v>0.21</v>
      </c>
      <c r="J33" s="129">
        <f>ROUND(((SUM(BE124:BE268))*I33),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ROUND((SUM(BF124:BF268)),  2)</f>
        <v>0</v>
      </c>
      <c r="G34" s="33"/>
      <c r="H34" s="33"/>
      <c r="I34" s="130">
        <v>0.15</v>
      </c>
      <c r="J34" s="129">
        <f>ROUND(((SUM(BF124:BF268))*I34),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ROUND((SUM(BG124:BG268)),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ROUND((SUM(BH124:BH268)),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ROUND((SUM(BI124:BI268)),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Rekonstrukce opěrných zdí silnice III-3561 Radim</v>
      </c>
      <c r="F85" s="293"/>
      <c r="G85" s="293"/>
      <c r="H85" s="29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4" t="str">
        <f>E9</f>
        <v>SO 201 - Opěrná zeď č. 1</v>
      </c>
      <c r="F87" s="294"/>
      <c r="G87" s="294"/>
      <c r="H87" s="29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10. 6. 2020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a údržba silnic Pardubického kraje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108</v>
      </c>
      <c r="E97" s="163"/>
      <c r="F97" s="163"/>
      <c r="G97" s="163"/>
      <c r="H97" s="163"/>
      <c r="I97" s="164"/>
      <c r="J97" s="165">
        <f>J125</f>
        <v>0</v>
      </c>
      <c r="K97" s="161"/>
      <c r="L97" s="166"/>
    </row>
    <row r="98" spans="1:31" s="9" customFormat="1" ht="24.95" customHeight="1">
      <c r="B98" s="160"/>
      <c r="C98" s="161"/>
      <c r="D98" s="162" t="s">
        <v>109</v>
      </c>
      <c r="E98" s="163"/>
      <c r="F98" s="163"/>
      <c r="G98" s="163"/>
      <c r="H98" s="163"/>
      <c r="I98" s="164"/>
      <c r="J98" s="165">
        <f>J142</f>
        <v>0</v>
      </c>
      <c r="K98" s="161"/>
      <c r="L98" s="166"/>
    </row>
    <row r="99" spans="1:31" s="9" customFormat="1" ht="24.95" customHeight="1">
      <c r="B99" s="160"/>
      <c r="C99" s="161"/>
      <c r="D99" s="162" t="s">
        <v>110</v>
      </c>
      <c r="E99" s="163"/>
      <c r="F99" s="163"/>
      <c r="G99" s="163"/>
      <c r="H99" s="163"/>
      <c r="I99" s="164"/>
      <c r="J99" s="165">
        <f>J183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111</v>
      </c>
      <c r="E100" s="163"/>
      <c r="F100" s="163"/>
      <c r="G100" s="163"/>
      <c r="H100" s="163"/>
      <c r="I100" s="164"/>
      <c r="J100" s="165">
        <f>J197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112</v>
      </c>
      <c r="E101" s="163"/>
      <c r="F101" s="163"/>
      <c r="G101" s="163"/>
      <c r="H101" s="163"/>
      <c r="I101" s="164"/>
      <c r="J101" s="165">
        <f>J213</f>
        <v>0</v>
      </c>
      <c r="K101" s="161"/>
      <c r="L101" s="166"/>
    </row>
    <row r="102" spans="1:31" s="9" customFormat="1" ht="24.95" customHeight="1">
      <c r="B102" s="160"/>
      <c r="C102" s="161"/>
      <c r="D102" s="162" t="s">
        <v>113</v>
      </c>
      <c r="E102" s="163"/>
      <c r="F102" s="163"/>
      <c r="G102" s="163"/>
      <c r="H102" s="163"/>
      <c r="I102" s="164"/>
      <c r="J102" s="165">
        <f>J234</f>
        <v>0</v>
      </c>
      <c r="K102" s="161"/>
      <c r="L102" s="166"/>
    </row>
    <row r="103" spans="1:31" s="9" customFormat="1" ht="24.95" customHeight="1">
      <c r="B103" s="160"/>
      <c r="C103" s="161"/>
      <c r="D103" s="162" t="s">
        <v>114</v>
      </c>
      <c r="E103" s="163"/>
      <c r="F103" s="163"/>
      <c r="G103" s="163"/>
      <c r="H103" s="163"/>
      <c r="I103" s="164"/>
      <c r="J103" s="165">
        <f>J244</f>
        <v>0</v>
      </c>
      <c r="K103" s="161"/>
      <c r="L103" s="166"/>
    </row>
    <row r="104" spans="1:31" s="9" customFormat="1" ht="24.95" customHeight="1">
      <c r="B104" s="160"/>
      <c r="C104" s="161"/>
      <c r="D104" s="162" t="s">
        <v>115</v>
      </c>
      <c r="E104" s="163"/>
      <c r="F104" s="163"/>
      <c r="G104" s="163"/>
      <c r="H104" s="163"/>
      <c r="I104" s="164"/>
      <c r="J104" s="165">
        <f>J255</f>
        <v>0</v>
      </c>
      <c r="K104" s="161"/>
      <c r="L104" s="166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151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54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92" t="str">
        <f>E7</f>
        <v>Rekonstrukce opěrných zdí silnice III-3561 Radim</v>
      </c>
      <c r="F114" s="293"/>
      <c r="G114" s="293"/>
      <c r="H114" s="293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101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64" t="str">
        <f>E9</f>
        <v>SO 201 - Opěrná zeď č. 1</v>
      </c>
      <c r="F116" s="294"/>
      <c r="G116" s="294"/>
      <c r="H116" s="294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116" t="s">
        <v>22</v>
      </c>
      <c r="J118" s="65" t="str">
        <f>IF(J12="","",J12)</f>
        <v>10. 6. 2020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>Správa a údržba silnic Pardubického kraje</v>
      </c>
      <c r="G120" s="35"/>
      <c r="H120" s="35"/>
      <c r="I120" s="116" t="s">
        <v>31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116" t="s">
        <v>33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0" customFormat="1" ht="29.25" customHeight="1">
      <c r="A123" s="167"/>
      <c r="B123" s="168"/>
      <c r="C123" s="169" t="s">
        <v>117</v>
      </c>
      <c r="D123" s="170" t="s">
        <v>60</v>
      </c>
      <c r="E123" s="170" t="s">
        <v>56</v>
      </c>
      <c r="F123" s="170" t="s">
        <v>57</v>
      </c>
      <c r="G123" s="170" t="s">
        <v>118</v>
      </c>
      <c r="H123" s="170" t="s">
        <v>119</v>
      </c>
      <c r="I123" s="171" t="s">
        <v>120</v>
      </c>
      <c r="J123" s="172" t="s">
        <v>105</v>
      </c>
      <c r="K123" s="173" t="s">
        <v>121</v>
      </c>
      <c r="L123" s="174"/>
      <c r="M123" s="74" t="s">
        <v>1</v>
      </c>
      <c r="N123" s="75" t="s">
        <v>39</v>
      </c>
      <c r="O123" s="75" t="s">
        <v>122</v>
      </c>
      <c r="P123" s="75" t="s">
        <v>123</v>
      </c>
      <c r="Q123" s="75" t="s">
        <v>124</v>
      </c>
      <c r="R123" s="75" t="s">
        <v>125</v>
      </c>
      <c r="S123" s="75" t="s">
        <v>126</v>
      </c>
      <c r="T123" s="76" t="s">
        <v>127</v>
      </c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</row>
    <row r="124" spans="1:65" s="2" customFormat="1" ht="22.9" customHeight="1">
      <c r="A124" s="33"/>
      <c r="B124" s="34"/>
      <c r="C124" s="81" t="s">
        <v>128</v>
      </c>
      <c r="D124" s="35"/>
      <c r="E124" s="35"/>
      <c r="F124" s="35"/>
      <c r="G124" s="35"/>
      <c r="H124" s="35"/>
      <c r="I124" s="114"/>
      <c r="J124" s="175">
        <f>BK124</f>
        <v>0</v>
      </c>
      <c r="K124" s="35"/>
      <c r="L124" s="38"/>
      <c r="M124" s="77"/>
      <c r="N124" s="176"/>
      <c r="O124" s="78"/>
      <c r="P124" s="177">
        <f>P125+P142+P183+P197+P213+P234+P244+P255</f>
        <v>0</v>
      </c>
      <c r="Q124" s="78"/>
      <c r="R124" s="177">
        <f>R125+R142+R183+R197+R213+R234+R244+R255</f>
        <v>0</v>
      </c>
      <c r="S124" s="78"/>
      <c r="T124" s="178">
        <f>T125+T142+T183+T197+T213+T234+T244+T255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74</v>
      </c>
      <c r="AU124" s="16" t="s">
        <v>107</v>
      </c>
      <c r="BK124" s="179">
        <f>BK125+BK142+BK183+BK197+BK213+BK234+BK244+BK255</f>
        <v>0</v>
      </c>
    </row>
    <row r="125" spans="1:65" s="11" customFormat="1" ht="25.9" customHeight="1">
      <c r="B125" s="180"/>
      <c r="C125" s="181"/>
      <c r="D125" s="182" t="s">
        <v>74</v>
      </c>
      <c r="E125" s="183" t="s">
        <v>75</v>
      </c>
      <c r="F125" s="183" t="s">
        <v>129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SUM(P126:P141)</f>
        <v>0</v>
      </c>
      <c r="Q125" s="188"/>
      <c r="R125" s="189">
        <f>SUM(R126:R141)</f>
        <v>0</v>
      </c>
      <c r="S125" s="188"/>
      <c r="T125" s="190">
        <f>SUM(T126:T141)</f>
        <v>0</v>
      </c>
      <c r="AR125" s="191" t="s">
        <v>82</v>
      </c>
      <c r="AT125" s="192" t="s">
        <v>74</v>
      </c>
      <c r="AU125" s="192" t="s">
        <v>75</v>
      </c>
      <c r="AY125" s="191" t="s">
        <v>130</v>
      </c>
      <c r="BK125" s="193">
        <f>SUM(BK126:BK141)</f>
        <v>0</v>
      </c>
    </row>
    <row r="126" spans="1:65" s="2" customFormat="1" ht="16.5" customHeight="1">
      <c r="A126" s="33"/>
      <c r="B126" s="34"/>
      <c r="C126" s="194" t="s">
        <v>82</v>
      </c>
      <c r="D126" s="194" t="s">
        <v>131</v>
      </c>
      <c r="E126" s="195" t="s">
        <v>132</v>
      </c>
      <c r="F126" s="196" t="s">
        <v>133</v>
      </c>
      <c r="G126" s="197" t="s">
        <v>134</v>
      </c>
      <c r="H126" s="198">
        <v>370.68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40</v>
      </c>
      <c r="O126" s="70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135</v>
      </c>
      <c r="AT126" s="206" t="s">
        <v>131</v>
      </c>
      <c r="AU126" s="206" t="s">
        <v>82</v>
      </c>
      <c r="AY126" s="16" t="s">
        <v>130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82</v>
      </c>
      <c r="BK126" s="207">
        <f>ROUND(I126*H126,2)</f>
        <v>0</v>
      </c>
      <c r="BL126" s="16" t="s">
        <v>135</v>
      </c>
      <c r="BM126" s="206" t="s">
        <v>84</v>
      </c>
    </row>
    <row r="127" spans="1:65" s="12" customFormat="1" ht="11.25">
      <c r="B127" s="208"/>
      <c r="C127" s="209"/>
      <c r="D127" s="210" t="s">
        <v>136</v>
      </c>
      <c r="E127" s="211" t="s">
        <v>1</v>
      </c>
      <c r="F127" s="212" t="s">
        <v>137</v>
      </c>
      <c r="G127" s="209"/>
      <c r="H127" s="213">
        <v>370.68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136</v>
      </c>
      <c r="AU127" s="219" t="s">
        <v>82</v>
      </c>
      <c r="AV127" s="12" t="s">
        <v>84</v>
      </c>
      <c r="AW127" s="12" t="s">
        <v>32</v>
      </c>
      <c r="AX127" s="12" t="s">
        <v>75</v>
      </c>
      <c r="AY127" s="219" t="s">
        <v>130</v>
      </c>
    </row>
    <row r="128" spans="1:65" s="13" customFormat="1" ht="11.25">
      <c r="B128" s="220"/>
      <c r="C128" s="221"/>
      <c r="D128" s="210" t="s">
        <v>136</v>
      </c>
      <c r="E128" s="222" t="s">
        <v>1</v>
      </c>
      <c r="F128" s="223" t="s">
        <v>138</v>
      </c>
      <c r="G128" s="221"/>
      <c r="H128" s="224">
        <v>370.68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136</v>
      </c>
      <c r="AU128" s="230" t="s">
        <v>82</v>
      </c>
      <c r="AV128" s="13" t="s">
        <v>135</v>
      </c>
      <c r="AW128" s="13" t="s">
        <v>32</v>
      </c>
      <c r="AX128" s="13" t="s">
        <v>82</v>
      </c>
      <c r="AY128" s="230" t="s">
        <v>130</v>
      </c>
    </row>
    <row r="129" spans="1:65" s="2" customFormat="1" ht="16.5" customHeight="1">
      <c r="A129" s="33"/>
      <c r="B129" s="34"/>
      <c r="C129" s="194" t="s">
        <v>84</v>
      </c>
      <c r="D129" s="194" t="s">
        <v>131</v>
      </c>
      <c r="E129" s="195" t="s">
        <v>139</v>
      </c>
      <c r="F129" s="196" t="s">
        <v>133</v>
      </c>
      <c r="G129" s="197" t="s">
        <v>140</v>
      </c>
      <c r="H129" s="198">
        <v>415.1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40</v>
      </c>
      <c r="O129" s="70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135</v>
      </c>
      <c r="AT129" s="206" t="s">
        <v>131</v>
      </c>
      <c r="AU129" s="206" t="s">
        <v>82</v>
      </c>
      <c r="AY129" s="16" t="s">
        <v>130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82</v>
      </c>
      <c r="BK129" s="207">
        <f>ROUND(I129*H129,2)</f>
        <v>0</v>
      </c>
      <c r="BL129" s="16" t="s">
        <v>135</v>
      </c>
      <c r="BM129" s="206" t="s">
        <v>135</v>
      </c>
    </row>
    <row r="130" spans="1:65" s="12" customFormat="1" ht="11.25">
      <c r="B130" s="208"/>
      <c r="C130" s="209"/>
      <c r="D130" s="210" t="s">
        <v>136</v>
      </c>
      <c r="E130" s="211" t="s">
        <v>1</v>
      </c>
      <c r="F130" s="212" t="s">
        <v>141</v>
      </c>
      <c r="G130" s="209"/>
      <c r="H130" s="213">
        <v>415.1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136</v>
      </c>
      <c r="AU130" s="219" t="s">
        <v>82</v>
      </c>
      <c r="AV130" s="12" t="s">
        <v>84</v>
      </c>
      <c r="AW130" s="12" t="s">
        <v>32</v>
      </c>
      <c r="AX130" s="12" t="s">
        <v>75</v>
      </c>
      <c r="AY130" s="219" t="s">
        <v>130</v>
      </c>
    </row>
    <row r="131" spans="1:65" s="13" customFormat="1" ht="11.25">
      <c r="B131" s="220"/>
      <c r="C131" s="221"/>
      <c r="D131" s="210" t="s">
        <v>136</v>
      </c>
      <c r="E131" s="222" t="s">
        <v>1</v>
      </c>
      <c r="F131" s="223" t="s">
        <v>138</v>
      </c>
      <c r="G131" s="221"/>
      <c r="H131" s="224">
        <v>415.1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136</v>
      </c>
      <c r="AU131" s="230" t="s">
        <v>82</v>
      </c>
      <c r="AV131" s="13" t="s">
        <v>135</v>
      </c>
      <c r="AW131" s="13" t="s">
        <v>32</v>
      </c>
      <c r="AX131" s="13" t="s">
        <v>82</v>
      </c>
      <c r="AY131" s="230" t="s">
        <v>130</v>
      </c>
    </row>
    <row r="132" spans="1:65" s="2" customFormat="1" ht="16.5" customHeight="1">
      <c r="A132" s="33"/>
      <c r="B132" s="34"/>
      <c r="C132" s="194" t="s">
        <v>142</v>
      </c>
      <c r="D132" s="194" t="s">
        <v>131</v>
      </c>
      <c r="E132" s="195" t="s">
        <v>143</v>
      </c>
      <c r="F132" s="196" t="s">
        <v>144</v>
      </c>
      <c r="G132" s="197" t="s">
        <v>134</v>
      </c>
      <c r="H132" s="198">
        <v>9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40</v>
      </c>
      <c r="O132" s="70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135</v>
      </c>
      <c r="AT132" s="206" t="s">
        <v>131</v>
      </c>
      <c r="AU132" s="206" t="s">
        <v>82</v>
      </c>
      <c r="AY132" s="16" t="s">
        <v>130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82</v>
      </c>
      <c r="BK132" s="207">
        <f>ROUND(I132*H132,2)</f>
        <v>0</v>
      </c>
      <c r="BL132" s="16" t="s">
        <v>135</v>
      </c>
      <c r="BM132" s="206" t="s">
        <v>145</v>
      </c>
    </row>
    <row r="133" spans="1:65" s="14" customFormat="1" ht="11.25">
      <c r="B133" s="231"/>
      <c r="C133" s="232"/>
      <c r="D133" s="210" t="s">
        <v>136</v>
      </c>
      <c r="E133" s="233" t="s">
        <v>1</v>
      </c>
      <c r="F133" s="234" t="s">
        <v>146</v>
      </c>
      <c r="G133" s="232"/>
      <c r="H133" s="233" t="s">
        <v>1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136</v>
      </c>
      <c r="AU133" s="240" t="s">
        <v>82</v>
      </c>
      <c r="AV133" s="14" t="s">
        <v>82</v>
      </c>
      <c r="AW133" s="14" t="s">
        <v>32</v>
      </c>
      <c r="AX133" s="14" t="s">
        <v>75</v>
      </c>
      <c r="AY133" s="240" t="s">
        <v>130</v>
      </c>
    </row>
    <row r="134" spans="1:65" s="12" customFormat="1" ht="11.25">
      <c r="B134" s="208"/>
      <c r="C134" s="209"/>
      <c r="D134" s="210" t="s">
        <v>136</v>
      </c>
      <c r="E134" s="211" t="s">
        <v>1</v>
      </c>
      <c r="F134" s="212" t="s">
        <v>147</v>
      </c>
      <c r="G134" s="209"/>
      <c r="H134" s="213">
        <v>9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136</v>
      </c>
      <c r="AU134" s="219" t="s">
        <v>82</v>
      </c>
      <c r="AV134" s="12" t="s">
        <v>84</v>
      </c>
      <c r="AW134" s="12" t="s">
        <v>32</v>
      </c>
      <c r="AX134" s="12" t="s">
        <v>75</v>
      </c>
      <c r="AY134" s="219" t="s">
        <v>130</v>
      </c>
    </row>
    <row r="135" spans="1:65" s="13" customFormat="1" ht="11.25">
      <c r="B135" s="220"/>
      <c r="C135" s="221"/>
      <c r="D135" s="210" t="s">
        <v>136</v>
      </c>
      <c r="E135" s="222" t="s">
        <v>1</v>
      </c>
      <c r="F135" s="223" t="s">
        <v>138</v>
      </c>
      <c r="G135" s="221"/>
      <c r="H135" s="224">
        <v>9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136</v>
      </c>
      <c r="AU135" s="230" t="s">
        <v>82</v>
      </c>
      <c r="AV135" s="13" t="s">
        <v>135</v>
      </c>
      <c r="AW135" s="13" t="s">
        <v>32</v>
      </c>
      <c r="AX135" s="13" t="s">
        <v>82</v>
      </c>
      <c r="AY135" s="230" t="s">
        <v>130</v>
      </c>
    </row>
    <row r="136" spans="1:65" s="2" customFormat="1" ht="24" customHeight="1">
      <c r="A136" s="33"/>
      <c r="B136" s="34"/>
      <c r="C136" s="194" t="s">
        <v>135</v>
      </c>
      <c r="D136" s="194" t="s">
        <v>131</v>
      </c>
      <c r="E136" s="195" t="s">
        <v>148</v>
      </c>
      <c r="F136" s="196" t="s">
        <v>149</v>
      </c>
      <c r="G136" s="197" t="s">
        <v>150</v>
      </c>
      <c r="H136" s="198">
        <v>1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40</v>
      </c>
      <c r="O136" s="70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135</v>
      </c>
      <c r="AT136" s="206" t="s">
        <v>131</v>
      </c>
      <c r="AU136" s="206" t="s">
        <v>82</v>
      </c>
      <c r="AY136" s="16" t="s">
        <v>130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82</v>
      </c>
      <c r="BK136" s="207">
        <f>ROUND(I136*H136,2)</f>
        <v>0</v>
      </c>
      <c r="BL136" s="16" t="s">
        <v>135</v>
      </c>
      <c r="BM136" s="206" t="s">
        <v>151</v>
      </c>
    </row>
    <row r="137" spans="1:65" s="12" customFormat="1" ht="11.25">
      <c r="B137" s="208"/>
      <c r="C137" s="209"/>
      <c r="D137" s="210" t="s">
        <v>136</v>
      </c>
      <c r="E137" s="211" t="s">
        <v>1</v>
      </c>
      <c r="F137" s="212" t="s">
        <v>82</v>
      </c>
      <c r="G137" s="209"/>
      <c r="H137" s="213">
        <v>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136</v>
      </c>
      <c r="AU137" s="219" t="s">
        <v>82</v>
      </c>
      <c r="AV137" s="12" t="s">
        <v>84</v>
      </c>
      <c r="AW137" s="12" t="s">
        <v>32</v>
      </c>
      <c r="AX137" s="12" t="s">
        <v>75</v>
      </c>
      <c r="AY137" s="219" t="s">
        <v>130</v>
      </c>
    </row>
    <row r="138" spans="1:65" s="13" customFormat="1" ht="11.25">
      <c r="B138" s="220"/>
      <c r="C138" s="221"/>
      <c r="D138" s="210" t="s">
        <v>136</v>
      </c>
      <c r="E138" s="222" t="s">
        <v>1</v>
      </c>
      <c r="F138" s="223" t="s">
        <v>138</v>
      </c>
      <c r="G138" s="221"/>
      <c r="H138" s="224">
        <v>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136</v>
      </c>
      <c r="AU138" s="230" t="s">
        <v>82</v>
      </c>
      <c r="AV138" s="13" t="s">
        <v>135</v>
      </c>
      <c r="AW138" s="13" t="s">
        <v>32</v>
      </c>
      <c r="AX138" s="13" t="s">
        <v>82</v>
      </c>
      <c r="AY138" s="230" t="s">
        <v>130</v>
      </c>
    </row>
    <row r="139" spans="1:65" s="2" customFormat="1" ht="24" customHeight="1">
      <c r="A139" s="33"/>
      <c r="B139" s="34"/>
      <c r="C139" s="194" t="s">
        <v>152</v>
      </c>
      <c r="D139" s="194" t="s">
        <v>131</v>
      </c>
      <c r="E139" s="195" t="s">
        <v>153</v>
      </c>
      <c r="F139" s="196" t="s">
        <v>154</v>
      </c>
      <c r="G139" s="197" t="s">
        <v>150</v>
      </c>
      <c r="H139" s="198">
        <v>1</v>
      </c>
      <c r="I139" s="199"/>
      <c r="J139" s="200">
        <f>ROUND(I139*H139,2)</f>
        <v>0</v>
      </c>
      <c r="K139" s="201"/>
      <c r="L139" s="38"/>
      <c r="M139" s="202" t="s">
        <v>1</v>
      </c>
      <c r="N139" s="203" t="s">
        <v>40</v>
      </c>
      <c r="O139" s="70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135</v>
      </c>
      <c r="AT139" s="206" t="s">
        <v>131</v>
      </c>
      <c r="AU139" s="206" t="s">
        <v>82</v>
      </c>
      <c r="AY139" s="16" t="s">
        <v>130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82</v>
      </c>
      <c r="BK139" s="207">
        <f>ROUND(I139*H139,2)</f>
        <v>0</v>
      </c>
      <c r="BL139" s="16" t="s">
        <v>135</v>
      </c>
      <c r="BM139" s="206" t="s">
        <v>155</v>
      </c>
    </row>
    <row r="140" spans="1:65" s="12" customFormat="1" ht="11.25">
      <c r="B140" s="208"/>
      <c r="C140" s="209"/>
      <c r="D140" s="210" t="s">
        <v>136</v>
      </c>
      <c r="E140" s="211" t="s">
        <v>1</v>
      </c>
      <c r="F140" s="212" t="s">
        <v>82</v>
      </c>
      <c r="G140" s="209"/>
      <c r="H140" s="213">
        <v>1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136</v>
      </c>
      <c r="AU140" s="219" t="s">
        <v>82</v>
      </c>
      <c r="AV140" s="12" t="s">
        <v>84</v>
      </c>
      <c r="AW140" s="12" t="s">
        <v>32</v>
      </c>
      <c r="AX140" s="12" t="s">
        <v>75</v>
      </c>
      <c r="AY140" s="219" t="s">
        <v>130</v>
      </c>
    </row>
    <row r="141" spans="1:65" s="13" customFormat="1" ht="11.25">
      <c r="B141" s="220"/>
      <c r="C141" s="221"/>
      <c r="D141" s="210" t="s">
        <v>136</v>
      </c>
      <c r="E141" s="222" t="s">
        <v>1</v>
      </c>
      <c r="F141" s="223" t="s">
        <v>138</v>
      </c>
      <c r="G141" s="221"/>
      <c r="H141" s="224">
        <v>1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136</v>
      </c>
      <c r="AU141" s="230" t="s">
        <v>82</v>
      </c>
      <c r="AV141" s="13" t="s">
        <v>135</v>
      </c>
      <c r="AW141" s="13" t="s">
        <v>32</v>
      </c>
      <c r="AX141" s="13" t="s">
        <v>82</v>
      </c>
      <c r="AY141" s="230" t="s">
        <v>130</v>
      </c>
    </row>
    <row r="142" spans="1:65" s="11" customFormat="1" ht="25.9" customHeight="1">
      <c r="B142" s="180"/>
      <c r="C142" s="181"/>
      <c r="D142" s="182" t="s">
        <v>74</v>
      </c>
      <c r="E142" s="183" t="s">
        <v>82</v>
      </c>
      <c r="F142" s="183" t="s">
        <v>156</v>
      </c>
      <c r="G142" s="181"/>
      <c r="H142" s="181"/>
      <c r="I142" s="184"/>
      <c r="J142" s="185">
        <f>BK142</f>
        <v>0</v>
      </c>
      <c r="K142" s="181"/>
      <c r="L142" s="186"/>
      <c r="M142" s="187"/>
      <c r="N142" s="188"/>
      <c r="O142" s="188"/>
      <c r="P142" s="189">
        <f>SUM(P143:P182)</f>
        <v>0</v>
      </c>
      <c r="Q142" s="188"/>
      <c r="R142" s="189">
        <f>SUM(R143:R182)</f>
        <v>0</v>
      </c>
      <c r="S142" s="188"/>
      <c r="T142" s="190">
        <f>SUM(T143:T182)</f>
        <v>0</v>
      </c>
      <c r="AR142" s="191" t="s">
        <v>82</v>
      </c>
      <c r="AT142" s="192" t="s">
        <v>74</v>
      </c>
      <c r="AU142" s="192" t="s">
        <v>75</v>
      </c>
      <c r="AY142" s="191" t="s">
        <v>130</v>
      </c>
      <c r="BK142" s="193">
        <f>SUM(BK143:BK182)</f>
        <v>0</v>
      </c>
    </row>
    <row r="143" spans="1:65" s="2" customFormat="1" ht="16.5" customHeight="1">
      <c r="A143" s="33"/>
      <c r="B143" s="34"/>
      <c r="C143" s="194" t="s">
        <v>145</v>
      </c>
      <c r="D143" s="194" t="s">
        <v>131</v>
      </c>
      <c r="E143" s="195" t="s">
        <v>157</v>
      </c>
      <c r="F143" s="196" t="s">
        <v>158</v>
      </c>
      <c r="G143" s="197" t="s">
        <v>159</v>
      </c>
      <c r="H143" s="198">
        <v>480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40</v>
      </c>
      <c r="O143" s="70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135</v>
      </c>
      <c r="AT143" s="206" t="s">
        <v>131</v>
      </c>
      <c r="AU143" s="206" t="s">
        <v>82</v>
      </c>
      <c r="AY143" s="16" t="s">
        <v>130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82</v>
      </c>
      <c r="BK143" s="207">
        <f>ROUND(I143*H143,2)</f>
        <v>0</v>
      </c>
      <c r="BL143" s="16" t="s">
        <v>135</v>
      </c>
      <c r="BM143" s="206" t="s">
        <v>160</v>
      </c>
    </row>
    <row r="144" spans="1:65" s="12" customFormat="1" ht="11.25">
      <c r="B144" s="208"/>
      <c r="C144" s="209"/>
      <c r="D144" s="210" t="s">
        <v>136</v>
      </c>
      <c r="E144" s="211" t="s">
        <v>1</v>
      </c>
      <c r="F144" s="212" t="s">
        <v>161</v>
      </c>
      <c r="G144" s="209"/>
      <c r="H144" s="213">
        <v>480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136</v>
      </c>
      <c r="AU144" s="219" t="s">
        <v>82</v>
      </c>
      <c r="AV144" s="12" t="s">
        <v>84</v>
      </c>
      <c r="AW144" s="12" t="s">
        <v>32</v>
      </c>
      <c r="AX144" s="12" t="s">
        <v>75</v>
      </c>
      <c r="AY144" s="219" t="s">
        <v>130</v>
      </c>
    </row>
    <row r="145" spans="1:65" s="13" customFormat="1" ht="11.25">
      <c r="B145" s="220"/>
      <c r="C145" s="221"/>
      <c r="D145" s="210" t="s">
        <v>136</v>
      </c>
      <c r="E145" s="222" t="s">
        <v>1</v>
      </c>
      <c r="F145" s="223" t="s">
        <v>138</v>
      </c>
      <c r="G145" s="221"/>
      <c r="H145" s="224">
        <v>480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136</v>
      </c>
      <c r="AU145" s="230" t="s">
        <v>82</v>
      </c>
      <c r="AV145" s="13" t="s">
        <v>135</v>
      </c>
      <c r="AW145" s="13" t="s">
        <v>32</v>
      </c>
      <c r="AX145" s="13" t="s">
        <v>82</v>
      </c>
      <c r="AY145" s="230" t="s">
        <v>130</v>
      </c>
    </row>
    <row r="146" spans="1:65" s="2" customFormat="1" ht="24" customHeight="1">
      <c r="A146" s="33"/>
      <c r="B146" s="34"/>
      <c r="C146" s="194" t="s">
        <v>162</v>
      </c>
      <c r="D146" s="194" t="s">
        <v>131</v>
      </c>
      <c r="E146" s="195" t="s">
        <v>163</v>
      </c>
      <c r="F146" s="196" t="s">
        <v>164</v>
      </c>
      <c r="G146" s="197" t="s">
        <v>134</v>
      </c>
      <c r="H146" s="198">
        <v>105</v>
      </c>
      <c r="I146" s="199"/>
      <c r="J146" s="200">
        <f>ROUND(I146*H146,2)</f>
        <v>0</v>
      </c>
      <c r="K146" s="201"/>
      <c r="L146" s="38"/>
      <c r="M146" s="202" t="s">
        <v>1</v>
      </c>
      <c r="N146" s="203" t="s">
        <v>40</v>
      </c>
      <c r="O146" s="70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135</v>
      </c>
      <c r="AT146" s="206" t="s">
        <v>131</v>
      </c>
      <c r="AU146" s="206" t="s">
        <v>82</v>
      </c>
      <c r="AY146" s="16" t="s">
        <v>130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82</v>
      </c>
      <c r="BK146" s="207">
        <f>ROUND(I146*H146,2)</f>
        <v>0</v>
      </c>
      <c r="BL146" s="16" t="s">
        <v>135</v>
      </c>
      <c r="BM146" s="206" t="s">
        <v>165</v>
      </c>
    </row>
    <row r="147" spans="1:65" s="12" customFormat="1" ht="11.25">
      <c r="B147" s="208"/>
      <c r="C147" s="209"/>
      <c r="D147" s="210" t="s">
        <v>136</v>
      </c>
      <c r="E147" s="211" t="s">
        <v>1</v>
      </c>
      <c r="F147" s="212" t="s">
        <v>166</v>
      </c>
      <c r="G147" s="209"/>
      <c r="H147" s="213">
        <v>105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136</v>
      </c>
      <c r="AU147" s="219" t="s">
        <v>82</v>
      </c>
      <c r="AV147" s="12" t="s">
        <v>84</v>
      </c>
      <c r="AW147" s="12" t="s">
        <v>32</v>
      </c>
      <c r="AX147" s="12" t="s">
        <v>75</v>
      </c>
      <c r="AY147" s="219" t="s">
        <v>130</v>
      </c>
    </row>
    <row r="148" spans="1:65" s="13" customFormat="1" ht="11.25">
      <c r="B148" s="220"/>
      <c r="C148" s="221"/>
      <c r="D148" s="210" t="s">
        <v>136</v>
      </c>
      <c r="E148" s="222" t="s">
        <v>1</v>
      </c>
      <c r="F148" s="223" t="s">
        <v>138</v>
      </c>
      <c r="G148" s="221"/>
      <c r="H148" s="224">
        <v>105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136</v>
      </c>
      <c r="AU148" s="230" t="s">
        <v>82</v>
      </c>
      <c r="AV148" s="13" t="s">
        <v>135</v>
      </c>
      <c r="AW148" s="13" t="s">
        <v>32</v>
      </c>
      <c r="AX148" s="13" t="s">
        <v>82</v>
      </c>
      <c r="AY148" s="230" t="s">
        <v>130</v>
      </c>
    </row>
    <row r="149" spans="1:65" s="2" customFormat="1" ht="16.5" customHeight="1">
      <c r="A149" s="33"/>
      <c r="B149" s="34"/>
      <c r="C149" s="194" t="s">
        <v>151</v>
      </c>
      <c r="D149" s="194" t="s">
        <v>131</v>
      </c>
      <c r="E149" s="195" t="s">
        <v>167</v>
      </c>
      <c r="F149" s="196" t="s">
        <v>168</v>
      </c>
      <c r="G149" s="197" t="s">
        <v>134</v>
      </c>
      <c r="H149" s="198">
        <v>117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40</v>
      </c>
      <c r="O149" s="70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135</v>
      </c>
      <c r="AT149" s="206" t="s">
        <v>131</v>
      </c>
      <c r="AU149" s="206" t="s">
        <v>82</v>
      </c>
      <c r="AY149" s="16" t="s">
        <v>130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82</v>
      </c>
      <c r="BK149" s="207">
        <f>ROUND(I149*H149,2)</f>
        <v>0</v>
      </c>
      <c r="BL149" s="16" t="s">
        <v>135</v>
      </c>
      <c r="BM149" s="206" t="s">
        <v>169</v>
      </c>
    </row>
    <row r="150" spans="1:65" s="12" customFormat="1" ht="11.25">
      <c r="B150" s="208"/>
      <c r="C150" s="209"/>
      <c r="D150" s="210" t="s">
        <v>136</v>
      </c>
      <c r="E150" s="211" t="s">
        <v>1</v>
      </c>
      <c r="F150" s="212" t="s">
        <v>170</v>
      </c>
      <c r="G150" s="209"/>
      <c r="H150" s="213">
        <v>105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136</v>
      </c>
      <c r="AU150" s="219" t="s">
        <v>82</v>
      </c>
      <c r="AV150" s="12" t="s">
        <v>84</v>
      </c>
      <c r="AW150" s="12" t="s">
        <v>32</v>
      </c>
      <c r="AX150" s="12" t="s">
        <v>75</v>
      </c>
      <c r="AY150" s="219" t="s">
        <v>130</v>
      </c>
    </row>
    <row r="151" spans="1:65" s="12" customFormat="1" ht="11.25">
      <c r="B151" s="208"/>
      <c r="C151" s="209"/>
      <c r="D151" s="210" t="s">
        <v>136</v>
      </c>
      <c r="E151" s="211" t="s">
        <v>1</v>
      </c>
      <c r="F151" s="212" t="s">
        <v>171</v>
      </c>
      <c r="G151" s="209"/>
      <c r="H151" s="213">
        <v>12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136</v>
      </c>
      <c r="AU151" s="219" t="s">
        <v>82</v>
      </c>
      <c r="AV151" s="12" t="s">
        <v>84</v>
      </c>
      <c r="AW151" s="12" t="s">
        <v>32</v>
      </c>
      <c r="AX151" s="12" t="s">
        <v>75</v>
      </c>
      <c r="AY151" s="219" t="s">
        <v>130</v>
      </c>
    </row>
    <row r="152" spans="1:65" s="14" customFormat="1" ht="11.25">
      <c r="B152" s="231"/>
      <c r="C152" s="232"/>
      <c r="D152" s="210" t="s">
        <v>136</v>
      </c>
      <c r="E152" s="233" t="s">
        <v>1</v>
      </c>
      <c r="F152" s="234" t="s">
        <v>172</v>
      </c>
      <c r="G152" s="232"/>
      <c r="H152" s="233" t="s">
        <v>1</v>
      </c>
      <c r="I152" s="235"/>
      <c r="J152" s="232"/>
      <c r="K152" s="232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136</v>
      </c>
      <c r="AU152" s="240" t="s">
        <v>82</v>
      </c>
      <c r="AV152" s="14" t="s">
        <v>82</v>
      </c>
      <c r="AW152" s="14" t="s">
        <v>32</v>
      </c>
      <c r="AX152" s="14" t="s">
        <v>75</v>
      </c>
      <c r="AY152" s="240" t="s">
        <v>130</v>
      </c>
    </row>
    <row r="153" spans="1:65" s="13" customFormat="1" ht="11.25">
      <c r="B153" s="220"/>
      <c r="C153" s="221"/>
      <c r="D153" s="210" t="s">
        <v>136</v>
      </c>
      <c r="E153" s="222" t="s">
        <v>1</v>
      </c>
      <c r="F153" s="223" t="s">
        <v>138</v>
      </c>
      <c r="G153" s="221"/>
      <c r="H153" s="224">
        <v>117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136</v>
      </c>
      <c r="AU153" s="230" t="s">
        <v>82</v>
      </c>
      <c r="AV153" s="13" t="s">
        <v>135</v>
      </c>
      <c r="AW153" s="13" t="s">
        <v>32</v>
      </c>
      <c r="AX153" s="13" t="s">
        <v>82</v>
      </c>
      <c r="AY153" s="230" t="s">
        <v>130</v>
      </c>
    </row>
    <row r="154" spans="1:65" s="2" customFormat="1" ht="16.5" customHeight="1">
      <c r="A154" s="33"/>
      <c r="B154" s="34"/>
      <c r="C154" s="194" t="s">
        <v>173</v>
      </c>
      <c r="D154" s="194" t="s">
        <v>131</v>
      </c>
      <c r="E154" s="195" t="s">
        <v>174</v>
      </c>
      <c r="F154" s="196" t="s">
        <v>168</v>
      </c>
      <c r="G154" s="197" t="s">
        <v>134</v>
      </c>
      <c r="H154" s="198">
        <v>9</v>
      </c>
      <c r="I154" s="199"/>
      <c r="J154" s="200">
        <f>ROUND(I154*H154,2)</f>
        <v>0</v>
      </c>
      <c r="K154" s="201"/>
      <c r="L154" s="38"/>
      <c r="M154" s="202" t="s">
        <v>1</v>
      </c>
      <c r="N154" s="203" t="s">
        <v>40</v>
      </c>
      <c r="O154" s="70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6" t="s">
        <v>135</v>
      </c>
      <c r="AT154" s="206" t="s">
        <v>131</v>
      </c>
      <c r="AU154" s="206" t="s">
        <v>82</v>
      </c>
      <c r="AY154" s="16" t="s">
        <v>130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" t="s">
        <v>82</v>
      </c>
      <c r="BK154" s="207">
        <f>ROUND(I154*H154,2)</f>
        <v>0</v>
      </c>
      <c r="BL154" s="16" t="s">
        <v>135</v>
      </c>
      <c r="BM154" s="206" t="s">
        <v>175</v>
      </c>
    </row>
    <row r="155" spans="1:65" s="12" customFormat="1" ht="11.25">
      <c r="B155" s="208"/>
      <c r="C155" s="209"/>
      <c r="D155" s="210" t="s">
        <v>136</v>
      </c>
      <c r="E155" s="211" t="s">
        <v>1</v>
      </c>
      <c r="F155" s="212" t="s">
        <v>176</v>
      </c>
      <c r="G155" s="209"/>
      <c r="H155" s="213">
        <v>9</v>
      </c>
      <c r="I155" s="214"/>
      <c r="J155" s="209"/>
      <c r="K155" s="209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136</v>
      </c>
      <c r="AU155" s="219" t="s">
        <v>82</v>
      </c>
      <c r="AV155" s="12" t="s">
        <v>84</v>
      </c>
      <c r="AW155" s="12" t="s">
        <v>32</v>
      </c>
      <c r="AX155" s="12" t="s">
        <v>75</v>
      </c>
      <c r="AY155" s="219" t="s">
        <v>130</v>
      </c>
    </row>
    <row r="156" spans="1:65" s="13" customFormat="1" ht="11.25">
      <c r="B156" s="220"/>
      <c r="C156" s="221"/>
      <c r="D156" s="210" t="s">
        <v>136</v>
      </c>
      <c r="E156" s="222" t="s">
        <v>1</v>
      </c>
      <c r="F156" s="223" t="s">
        <v>138</v>
      </c>
      <c r="G156" s="221"/>
      <c r="H156" s="224">
        <v>9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136</v>
      </c>
      <c r="AU156" s="230" t="s">
        <v>82</v>
      </c>
      <c r="AV156" s="13" t="s">
        <v>135</v>
      </c>
      <c r="AW156" s="13" t="s">
        <v>32</v>
      </c>
      <c r="AX156" s="13" t="s">
        <v>82</v>
      </c>
      <c r="AY156" s="230" t="s">
        <v>130</v>
      </c>
    </row>
    <row r="157" spans="1:65" s="2" customFormat="1" ht="24" customHeight="1">
      <c r="A157" s="33"/>
      <c r="B157" s="34"/>
      <c r="C157" s="194" t="s">
        <v>155</v>
      </c>
      <c r="D157" s="194" t="s">
        <v>131</v>
      </c>
      <c r="E157" s="195" t="s">
        <v>177</v>
      </c>
      <c r="F157" s="196" t="s">
        <v>178</v>
      </c>
      <c r="G157" s="197" t="s">
        <v>134</v>
      </c>
      <c r="H157" s="198">
        <v>382.68</v>
      </c>
      <c r="I157" s="199"/>
      <c r="J157" s="200">
        <f>ROUND(I157*H157,2)</f>
        <v>0</v>
      </c>
      <c r="K157" s="201"/>
      <c r="L157" s="38"/>
      <c r="M157" s="202" t="s">
        <v>1</v>
      </c>
      <c r="N157" s="203" t="s">
        <v>40</v>
      </c>
      <c r="O157" s="70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135</v>
      </c>
      <c r="AT157" s="206" t="s">
        <v>131</v>
      </c>
      <c r="AU157" s="206" t="s">
        <v>82</v>
      </c>
      <c r="AY157" s="16" t="s">
        <v>130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82</v>
      </c>
      <c r="BK157" s="207">
        <f>ROUND(I157*H157,2)</f>
        <v>0</v>
      </c>
      <c r="BL157" s="16" t="s">
        <v>135</v>
      </c>
      <c r="BM157" s="206" t="s">
        <v>179</v>
      </c>
    </row>
    <row r="158" spans="1:65" s="12" customFormat="1" ht="22.5">
      <c r="B158" s="208"/>
      <c r="C158" s="209"/>
      <c r="D158" s="210" t="s">
        <v>136</v>
      </c>
      <c r="E158" s="211" t="s">
        <v>1</v>
      </c>
      <c r="F158" s="212" t="s">
        <v>180</v>
      </c>
      <c r="G158" s="209"/>
      <c r="H158" s="213">
        <v>382.68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136</v>
      </c>
      <c r="AU158" s="219" t="s">
        <v>82</v>
      </c>
      <c r="AV158" s="12" t="s">
        <v>84</v>
      </c>
      <c r="AW158" s="12" t="s">
        <v>32</v>
      </c>
      <c r="AX158" s="12" t="s">
        <v>75</v>
      </c>
      <c r="AY158" s="219" t="s">
        <v>130</v>
      </c>
    </row>
    <row r="159" spans="1:65" s="13" customFormat="1" ht="11.25">
      <c r="B159" s="220"/>
      <c r="C159" s="221"/>
      <c r="D159" s="210" t="s">
        <v>136</v>
      </c>
      <c r="E159" s="222" t="s">
        <v>1</v>
      </c>
      <c r="F159" s="223" t="s">
        <v>138</v>
      </c>
      <c r="G159" s="221"/>
      <c r="H159" s="224">
        <v>382.68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136</v>
      </c>
      <c r="AU159" s="230" t="s">
        <v>82</v>
      </c>
      <c r="AV159" s="13" t="s">
        <v>135</v>
      </c>
      <c r="AW159" s="13" t="s">
        <v>32</v>
      </c>
      <c r="AX159" s="13" t="s">
        <v>82</v>
      </c>
      <c r="AY159" s="230" t="s">
        <v>130</v>
      </c>
    </row>
    <row r="160" spans="1:65" s="2" customFormat="1" ht="16.5" customHeight="1">
      <c r="A160" s="33"/>
      <c r="B160" s="34"/>
      <c r="C160" s="194" t="s">
        <v>181</v>
      </c>
      <c r="D160" s="194" t="s">
        <v>131</v>
      </c>
      <c r="E160" s="195" t="s">
        <v>182</v>
      </c>
      <c r="F160" s="196" t="s">
        <v>183</v>
      </c>
      <c r="G160" s="197" t="s">
        <v>134</v>
      </c>
      <c r="H160" s="198">
        <v>12</v>
      </c>
      <c r="I160" s="199"/>
      <c r="J160" s="200">
        <f>ROUND(I160*H160,2)</f>
        <v>0</v>
      </c>
      <c r="K160" s="201"/>
      <c r="L160" s="38"/>
      <c r="M160" s="202" t="s">
        <v>1</v>
      </c>
      <c r="N160" s="203" t="s">
        <v>40</v>
      </c>
      <c r="O160" s="70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6" t="s">
        <v>135</v>
      </c>
      <c r="AT160" s="206" t="s">
        <v>131</v>
      </c>
      <c r="AU160" s="206" t="s">
        <v>82</v>
      </c>
      <c r="AY160" s="16" t="s">
        <v>130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82</v>
      </c>
      <c r="BK160" s="207">
        <f>ROUND(I160*H160,2)</f>
        <v>0</v>
      </c>
      <c r="BL160" s="16" t="s">
        <v>135</v>
      </c>
      <c r="BM160" s="206" t="s">
        <v>184</v>
      </c>
    </row>
    <row r="161" spans="1:65" s="14" customFormat="1" ht="11.25">
      <c r="B161" s="231"/>
      <c r="C161" s="232"/>
      <c r="D161" s="210" t="s">
        <v>136</v>
      </c>
      <c r="E161" s="233" t="s">
        <v>1</v>
      </c>
      <c r="F161" s="234" t="s">
        <v>185</v>
      </c>
      <c r="G161" s="232"/>
      <c r="H161" s="233" t="s">
        <v>1</v>
      </c>
      <c r="I161" s="235"/>
      <c r="J161" s="232"/>
      <c r="K161" s="232"/>
      <c r="L161" s="236"/>
      <c r="M161" s="237"/>
      <c r="N161" s="238"/>
      <c r="O161" s="238"/>
      <c r="P161" s="238"/>
      <c r="Q161" s="238"/>
      <c r="R161" s="238"/>
      <c r="S161" s="238"/>
      <c r="T161" s="239"/>
      <c r="AT161" s="240" t="s">
        <v>136</v>
      </c>
      <c r="AU161" s="240" t="s">
        <v>82</v>
      </c>
      <c r="AV161" s="14" t="s">
        <v>82</v>
      </c>
      <c r="AW161" s="14" t="s">
        <v>32</v>
      </c>
      <c r="AX161" s="14" t="s">
        <v>75</v>
      </c>
      <c r="AY161" s="240" t="s">
        <v>130</v>
      </c>
    </row>
    <row r="162" spans="1:65" s="12" customFormat="1" ht="11.25">
      <c r="B162" s="208"/>
      <c r="C162" s="209"/>
      <c r="D162" s="210" t="s">
        <v>136</v>
      </c>
      <c r="E162" s="211" t="s">
        <v>1</v>
      </c>
      <c r="F162" s="212" t="s">
        <v>186</v>
      </c>
      <c r="G162" s="209"/>
      <c r="H162" s="213">
        <v>12</v>
      </c>
      <c r="I162" s="214"/>
      <c r="J162" s="209"/>
      <c r="K162" s="209"/>
      <c r="L162" s="215"/>
      <c r="M162" s="216"/>
      <c r="N162" s="217"/>
      <c r="O162" s="217"/>
      <c r="P162" s="217"/>
      <c r="Q162" s="217"/>
      <c r="R162" s="217"/>
      <c r="S162" s="217"/>
      <c r="T162" s="218"/>
      <c r="AT162" s="219" t="s">
        <v>136</v>
      </c>
      <c r="AU162" s="219" t="s">
        <v>82</v>
      </c>
      <c r="AV162" s="12" t="s">
        <v>84</v>
      </c>
      <c r="AW162" s="12" t="s">
        <v>32</v>
      </c>
      <c r="AX162" s="12" t="s">
        <v>75</v>
      </c>
      <c r="AY162" s="219" t="s">
        <v>130</v>
      </c>
    </row>
    <row r="163" spans="1:65" s="13" customFormat="1" ht="11.25">
      <c r="B163" s="220"/>
      <c r="C163" s="221"/>
      <c r="D163" s="210" t="s">
        <v>136</v>
      </c>
      <c r="E163" s="222" t="s">
        <v>1</v>
      </c>
      <c r="F163" s="223" t="s">
        <v>138</v>
      </c>
      <c r="G163" s="221"/>
      <c r="H163" s="224">
        <v>12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136</v>
      </c>
      <c r="AU163" s="230" t="s">
        <v>82</v>
      </c>
      <c r="AV163" s="13" t="s">
        <v>135</v>
      </c>
      <c r="AW163" s="13" t="s">
        <v>32</v>
      </c>
      <c r="AX163" s="13" t="s">
        <v>82</v>
      </c>
      <c r="AY163" s="230" t="s">
        <v>130</v>
      </c>
    </row>
    <row r="164" spans="1:65" s="2" customFormat="1" ht="24" customHeight="1">
      <c r="A164" s="33"/>
      <c r="B164" s="34"/>
      <c r="C164" s="194" t="s">
        <v>160</v>
      </c>
      <c r="D164" s="194" t="s">
        <v>131</v>
      </c>
      <c r="E164" s="195" t="s">
        <v>187</v>
      </c>
      <c r="F164" s="196" t="s">
        <v>188</v>
      </c>
      <c r="G164" s="197" t="s">
        <v>134</v>
      </c>
      <c r="H164" s="198">
        <v>382.68</v>
      </c>
      <c r="I164" s="199"/>
      <c r="J164" s="200">
        <f>ROUND(I164*H164,2)</f>
        <v>0</v>
      </c>
      <c r="K164" s="201"/>
      <c r="L164" s="38"/>
      <c r="M164" s="202" t="s">
        <v>1</v>
      </c>
      <c r="N164" s="203" t="s">
        <v>40</v>
      </c>
      <c r="O164" s="70"/>
      <c r="P164" s="204">
        <f>O164*H164</f>
        <v>0</v>
      </c>
      <c r="Q164" s="204">
        <v>0</v>
      </c>
      <c r="R164" s="204">
        <f>Q164*H164</f>
        <v>0</v>
      </c>
      <c r="S164" s="204">
        <v>0</v>
      </c>
      <c r="T164" s="205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06" t="s">
        <v>135</v>
      </c>
      <c r="AT164" s="206" t="s">
        <v>131</v>
      </c>
      <c r="AU164" s="206" t="s">
        <v>82</v>
      </c>
      <c r="AY164" s="16" t="s">
        <v>130</v>
      </c>
      <c r="BE164" s="207">
        <f>IF(N164="základní",J164,0)</f>
        <v>0</v>
      </c>
      <c r="BF164" s="207">
        <f>IF(N164="snížená",J164,0)</f>
        <v>0</v>
      </c>
      <c r="BG164" s="207">
        <f>IF(N164="zákl. přenesená",J164,0)</f>
        <v>0</v>
      </c>
      <c r="BH164" s="207">
        <f>IF(N164="sníž. přenesená",J164,0)</f>
        <v>0</v>
      </c>
      <c r="BI164" s="207">
        <f>IF(N164="nulová",J164,0)</f>
        <v>0</v>
      </c>
      <c r="BJ164" s="16" t="s">
        <v>82</v>
      </c>
      <c r="BK164" s="207">
        <f>ROUND(I164*H164,2)</f>
        <v>0</v>
      </c>
      <c r="BL164" s="16" t="s">
        <v>135</v>
      </c>
      <c r="BM164" s="206" t="s">
        <v>189</v>
      </c>
    </row>
    <row r="165" spans="1:65" s="12" customFormat="1" ht="11.25">
      <c r="B165" s="208"/>
      <c r="C165" s="209"/>
      <c r="D165" s="210" t="s">
        <v>136</v>
      </c>
      <c r="E165" s="211" t="s">
        <v>1</v>
      </c>
      <c r="F165" s="212" t="s">
        <v>190</v>
      </c>
      <c r="G165" s="209"/>
      <c r="H165" s="213">
        <v>370.68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136</v>
      </c>
      <c r="AU165" s="219" t="s">
        <v>82</v>
      </c>
      <c r="AV165" s="12" t="s">
        <v>84</v>
      </c>
      <c r="AW165" s="12" t="s">
        <v>32</v>
      </c>
      <c r="AX165" s="12" t="s">
        <v>75</v>
      </c>
      <c r="AY165" s="219" t="s">
        <v>130</v>
      </c>
    </row>
    <row r="166" spans="1:65" s="12" customFormat="1" ht="11.25">
      <c r="B166" s="208"/>
      <c r="C166" s="209"/>
      <c r="D166" s="210" t="s">
        <v>136</v>
      </c>
      <c r="E166" s="211" t="s">
        <v>1</v>
      </c>
      <c r="F166" s="212" t="s">
        <v>191</v>
      </c>
      <c r="G166" s="209"/>
      <c r="H166" s="213">
        <v>12</v>
      </c>
      <c r="I166" s="214"/>
      <c r="J166" s="209"/>
      <c r="K166" s="209"/>
      <c r="L166" s="215"/>
      <c r="M166" s="216"/>
      <c r="N166" s="217"/>
      <c r="O166" s="217"/>
      <c r="P166" s="217"/>
      <c r="Q166" s="217"/>
      <c r="R166" s="217"/>
      <c r="S166" s="217"/>
      <c r="T166" s="218"/>
      <c r="AT166" s="219" t="s">
        <v>136</v>
      </c>
      <c r="AU166" s="219" t="s">
        <v>82</v>
      </c>
      <c r="AV166" s="12" t="s">
        <v>84</v>
      </c>
      <c r="AW166" s="12" t="s">
        <v>32</v>
      </c>
      <c r="AX166" s="12" t="s">
        <v>75</v>
      </c>
      <c r="AY166" s="219" t="s">
        <v>130</v>
      </c>
    </row>
    <row r="167" spans="1:65" s="14" customFormat="1" ht="11.25">
      <c r="B167" s="231"/>
      <c r="C167" s="232"/>
      <c r="D167" s="210" t="s">
        <v>136</v>
      </c>
      <c r="E167" s="233" t="s">
        <v>1</v>
      </c>
      <c r="F167" s="234" t="s">
        <v>192</v>
      </c>
      <c r="G167" s="232"/>
      <c r="H167" s="233" t="s">
        <v>1</v>
      </c>
      <c r="I167" s="235"/>
      <c r="J167" s="232"/>
      <c r="K167" s="232"/>
      <c r="L167" s="236"/>
      <c r="M167" s="237"/>
      <c r="N167" s="238"/>
      <c r="O167" s="238"/>
      <c r="P167" s="238"/>
      <c r="Q167" s="238"/>
      <c r="R167" s="238"/>
      <c r="S167" s="238"/>
      <c r="T167" s="239"/>
      <c r="AT167" s="240" t="s">
        <v>136</v>
      </c>
      <c r="AU167" s="240" t="s">
        <v>82</v>
      </c>
      <c r="AV167" s="14" t="s">
        <v>82</v>
      </c>
      <c r="AW167" s="14" t="s">
        <v>32</v>
      </c>
      <c r="AX167" s="14" t="s">
        <v>75</v>
      </c>
      <c r="AY167" s="240" t="s">
        <v>130</v>
      </c>
    </row>
    <row r="168" spans="1:65" s="13" customFormat="1" ht="11.25">
      <c r="B168" s="220"/>
      <c r="C168" s="221"/>
      <c r="D168" s="210" t="s">
        <v>136</v>
      </c>
      <c r="E168" s="222" t="s">
        <v>1</v>
      </c>
      <c r="F168" s="223" t="s">
        <v>138</v>
      </c>
      <c r="G168" s="221"/>
      <c r="H168" s="224">
        <v>382.68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136</v>
      </c>
      <c r="AU168" s="230" t="s">
        <v>82</v>
      </c>
      <c r="AV168" s="13" t="s">
        <v>135</v>
      </c>
      <c r="AW168" s="13" t="s">
        <v>32</v>
      </c>
      <c r="AX168" s="13" t="s">
        <v>82</v>
      </c>
      <c r="AY168" s="230" t="s">
        <v>130</v>
      </c>
    </row>
    <row r="169" spans="1:65" s="2" customFormat="1" ht="16.5" customHeight="1">
      <c r="A169" s="33"/>
      <c r="B169" s="34"/>
      <c r="C169" s="194" t="s">
        <v>193</v>
      </c>
      <c r="D169" s="194" t="s">
        <v>131</v>
      </c>
      <c r="E169" s="195" t="s">
        <v>194</v>
      </c>
      <c r="F169" s="196" t="s">
        <v>195</v>
      </c>
      <c r="G169" s="197" t="s">
        <v>134</v>
      </c>
      <c r="H169" s="198">
        <v>105</v>
      </c>
      <c r="I169" s="199"/>
      <c r="J169" s="200">
        <f>ROUND(I169*H169,2)</f>
        <v>0</v>
      </c>
      <c r="K169" s="201"/>
      <c r="L169" s="38"/>
      <c r="M169" s="202" t="s">
        <v>1</v>
      </c>
      <c r="N169" s="203" t="s">
        <v>40</v>
      </c>
      <c r="O169" s="70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6" t="s">
        <v>135</v>
      </c>
      <c r="AT169" s="206" t="s">
        <v>131</v>
      </c>
      <c r="AU169" s="206" t="s">
        <v>82</v>
      </c>
      <c r="AY169" s="16" t="s">
        <v>130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82</v>
      </c>
      <c r="BK169" s="207">
        <f>ROUND(I169*H169,2)</f>
        <v>0</v>
      </c>
      <c r="BL169" s="16" t="s">
        <v>135</v>
      </c>
      <c r="BM169" s="206" t="s">
        <v>196</v>
      </c>
    </row>
    <row r="170" spans="1:65" s="12" customFormat="1" ht="11.25">
      <c r="B170" s="208"/>
      <c r="C170" s="209"/>
      <c r="D170" s="210" t="s">
        <v>136</v>
      </c>
      <c r="E170" s="211" t="s">
        <v>1</v>
      </c>
      <c r="F170" s="212" t="s">
        <v>166</v>
      </c>
      <c r="G170" s="209"/>
      <c r="H170" s="213">
        <v>105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136</v>
      </c>
      <c r="AU170" s="219" t="s">
        <v>82</v>
      </c>
      <c r="AV170" s="12" t="s">
        <v>84</v>
      </c>
      <c r="AW170" s="12" t="s">
        <v>32</v>
      </c>
      <c r="AX170" s="12" t="s">
        <v>75</v>
      </c>
      <c r="AY170" s="219" t="s">
        <v>130</v>
      </c>
    </row>
    <row r="171" spans="1:65" s="13" customFormat="1" ht="11.25">
      <c r="B171" s="220"/>
      <c r="C171" s="221"/>
      <c r="D171" s="210" t="s">
        <v>136</v>
      </c>
      <c r="E171" s="222" t="s">
        <v>1</v>
      </c>
      <c r="F171" s="223" t="s">
        <v>138</v>
      </c>
      <c r="G171" s="221"/>
      <c r="H171" s="224">
        <v>105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136</v>
      </c>
      <c r="AU171" s="230" t="s">
        <v>82</v>
      </c>
      <c r="AV171" s="13" t="s">
        <v>135</v>
      </c>
      <c r="AW171" s="13" t="s">
        <v>32</v>
      </c>
      <c r="AX171" s="13" t="s">
        <v>82</v>
      </c>
      <c r="AY171" s="230" t="s">
        <v>130</v>
      </c>
    </row>
    <row r="172" spans="1:65" s="2" customFormat="1" ht="16.5" customHeight="1">
      <c r="A172" s="33"/>
      <c r="B172" s="34"/>
      <c r="C172" s="194" t="s">
        <v>165</v>
      </c>
      <c r="D172" s="194" t="s">
        <v>131</v>
      </c>
      <c r="E172" s="195" t="s">
        <v>197</v>
      </c>
      <c r="F172" s="196" t="s">
        <v>198</v>
      </c>
      <c r="G172" s="197" t="s">
        <v>199</v>
      </c>
      <c r="H172" s="198">
        <v>60</v>
      </c>
      <c r="I172" s="199"/>
      <c r="J172" s="200">
        <f>ROUND(I172*H172,2)</f>
        <v>0</v>
      </c>
      <c r="K172" s="201"/>
      <c r="L172" s="38"/>
      <c r="M172" s="202" t="s">
        <v>1</v>
      </c>
      <c r="N172" s="203" t="s">
        <v>40</v>
      </c>
      <c r="O172" s="70"/>
      <c r="P172" s="204">
        <f>O172*H172</f>
        <v>0</v>
      </c>
      <c r="Q172" s="204">
        <v>0</v>
      </c>
      <c r="R172" s="204">
        <f>Q172*H172</f>
        <v>0</v>
      </c>
      <c r="S172" s="204">
        <v>0</v>
      </c>
      <c r="T172" s="205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06" t="s">
        <v>135</v>
      </c>
      <c r="AT172" s="206" t="s">
        <v>131</v>
      </c>
      <c r="AU172" s="206" t="s">
        <v>82</v>
      </c>
      <c r="AY172" s="16" t="s">
        <v>130</v>
      </c>
      <c r="BE172" s="207">
        <f>IF(N172="základní",J172,0)</f>
        <v>0</v>
      </c>
      <c r="BF172" s="207">
        <f>IF(N172="snížená",J172,0)</f>
        <v>0</v>
      </c>
      <c r="BG172" s="207">
        <f>IF(N172="zákl. přenesená",J172,0)</f>
        <v>0</v>
      </c>
      <c r="BH172" s="207">
        <f>IF(N172="sníž. přenesená",J172,0)</f>
        <v>0</v>
      </c>
      <c r="BI172" s="207">
        <f>IF(N172="nulová",J172,0)</f>
        <v>0</v>
      </c>
      <c r="BJ172" s="16" t="s">
        <v>82</v>
      </c>
      <c r="BK172" s="207">
        <f>ROUND(I172*H172,2)</f>
        <v>0</v>
      </c>
      <c r="BL172" s="16" t="s">
        <v>135</v>
      </c>
      <c r="BM172" s="206" t="s">
        <v>200</v>
      </c>
    </row>
    <row r="173" spans="1:65" s="14" customFormat="1" ht="11.25">
      <c r="B173" s="231"/>
      <c r="C173" s="232"/>
      <c r="D173" s="210" t="s">
        <v>136</v>
      </c>
      <c r="E173" s="233" t="s">
        <v>1</v>
      </c>
      <c r="F173" s="234" t="s">
        <v>185</v>
      </c>
      <c r="G173" s="232"/>
      <c r="H173" s="233" t="s">
        <v>1</v>
      </c>
      <c r="I173" s="235"/>
      <c r="J173" s="232"/>
      <c r="K173" s="232"/>
      <c r="L173" s="236"/>
      <c r="M173" s="237"/>
      <c r="N173" s="238"/>
      <c r="O173" s="238"/>
      <c r="P173" s="238"/>
      <c r="Q173" s="238"/>
      <c r="R173" s="238"/>
      <c r="S173" s="238"/>
      <c r="T173" s="239"/>
      <c r="AT173" s="240" t="s">
        <v>136</v>
      </c>
      <c r="AU173" s="240" t="s">
        <v>82</v>
      </c>
      <c r="AV173" s="14" t="s">
        <v>82</v>
      </c>
      <c r="AW173" s="14" t="s">
        <v>32</v>
      </c>
      <c r="AX173" s="14" t="s">
        <v>75</v>
      </c>
      <c r="AY173" s="240" t="s">
        <v>130</v>
      </c>
    </row>
    <row r="174" spans="1:65" s="12" customFormat="1" ht="11.25">
      <c r="B174" s="208"/>
      <c r="C174" s="209"/>
      <c r="D174" s="210" t="s">
        <v>136</v>
      </c>
      <c r="E174" s="211" t="s">
        <v>1</v>
      </c>
      <c r="F174" s="212" t="s">
        <v>201</v>
      </c>
      <c r="G174" s="209"/>
      <c r="H174" s="213">
        <v>60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136</v>
      </c>
      <c r="AU174" s="219" t="s">
        <v>82</v>
      </c>
      <c r="AV174" s="12" t="s">
        <v>84</v>
      </c>
      <c r="AW174" s="12" t="s">
        <v>32</v>
      </c>
      <c r="AX174" s="12" t="s">
        <v>75</v>
      </c>
      <c r="AY174" s="219" t="s">
        <v>130</v>
      </c>
    </row>
    <row r="175" spans="1:65" s="13" customFormat="1" ht="11.25">
      <c r="B175" s="220"/>
      <c r="C175" s="221"/>
      <c r="D175" s="210" t="s">
        <v>136</v>
      </c>
      <c r="E175" s="222" t="s">
        <v>1</v>
      </c>
      <c r="F175" s="223" t="s">
        <v>138</v>
      </c>
      <c r="G175" s="221"/>
      <c r="H175" s="224">
        <v>60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136</v>
      </c>
      <c r="AU175" s="230" t="s">
        <v>82</v>
      </c>
      <c r="AV175" s="13" t="s">
        <v>135</v>
      </c>
      <c r="AW175" s="13" t="s">
        <v>32</v>
      </c>
      <c r="AX175" s="13" t="s">
        <v>82</v>
      </c>
      <c r="AY175" s="230" t="s">
        <v>130</v>
      </c>
    </row>
    <row r="176" spans="1:65" s="2" customFormat="1" ht="16.5" customHeight="1">
      <c r="A176" s="33"/>
      <c r="B176" s="34"/>
      <c r="C176" s="194" t="s">
        <v>8</v>
      </c>
      <c r="D176" s="194" t="s">
        <v>131</v>
      </c>
      <c r="E176" s="195" t="s">
        <v>202</v>
      </c>
      <c r="F176" s="196" t="s">
        <v>203</v>
      </c>
      <c r="G176" s="197" t="s">
        <v>199</v>
      </c>
      <c r="H176" s="198">
        <v>60</v>
      </c>
      <c r="I176" s="199"/>
      <c r="J176" s="200">
        <f>ROUND(I176*H176,2)</f>
        <v>0</v>
      </c>
      <c r="K176" s="201"/>
      <c r="L176" s="38"/>
      <c r="M176" s="202" t="s">
        <v>1</v>
      </c>
      <c r="N176" s="203" t="s">
        <v>40</v>
      </c>
      <c r="O176" s="70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6" t="s">
        <v>135</v>
      </c>
      <c r="AT176" s="206" t="s">
        <v>131</v>
      </c>
      <c r="AU176" s="206" t="s">
        <v>82</v>
      </c>
      <c r="AY176" s="16" t="s">
        <v>130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82</v>
      </c>
      <c r="BK176" s="207">
        <f>ROUND(I176*H176,2)</f>
        <v>0</v>
      </c>
      <c r="BL176" s="16" t="s">
        <v>135</v>
      </c>
      <c r="BM176" s="206" t="s">
        <v>204</v>
      </c>
    </row>
    <row r="177" spans="1:65" s="14" customFormat="1" ht="11.25">
      <c r="B177" s="231"/>
      <c r="C177" s="232"/>
      <c r="D177" s="210" t="s">
        <v>136</v>
      </c>
      <c r="E177" s="233" t="s">
        <v>1</v>
      </c>
      <c r="F177" s="234" t="s">
        <v>185</v>
      </c>
      <c r="G177" s="232"/>
      <c r="H177" s="233" t="s">
        <v>1</v>
      </c>
      <c r="I177" s="235"/>
      <c r="J177" s="232"/>
      <c r="K177" s="232"/>
      <c r="L177" s="236"/>
      <c r="M177" s="237"/>
      <c r="N177" s="238"/>
      <c r="O177" s="238"/>
      <c r="P177" s="238"/>
      <c r="Q177" s="238"/>
      <c r="R177" s="238"/>
      <c r="S177" s="238"/>
      <c r="T177" s="239"/>
      <c r="AT177" s="240" t="s">
        <v>136</v>
      </c>
      <c r="AU177" s="240" t="s">
        <v>82</v>
      </c>
      <c r="AV177" s="14" t="s">
        <v>82</v>
      </c>
      <c r="AW177" s="14" t="s">
        <v>32</v>
      </c>
      <c r="AX177" s="14" t="s">
        <v>75</v>
      </c>
      <c r="AY177" s="240" t="s">
        <v>130</v>
      </c>
    </row>
    <row r="178" spans="1:65" s="12" customFormat="1" ht="11.25">
      <c r="B178" s="208"/>
      <c r="C178" s="209"/>
      <c r="D178" s="210" t="s">
        <v>136</v>
      </c>
      <c r="E178" s="211" t="s">
        <v>1</v>
      </c>
      <c r="F178" s="212" t="s">
        <v>201</v>
      </c>
      <c r="G178" s="209"/>
      <c r="H178" s="213">
        <v>60</v>
      </c>
      <c r="I178" s="214"/>
      <c r="J178" s="209"/>
      <c r="K178" s="209"/>
      <c r="L178" s="215"/>
      <c r="M178" s="216"/>
      <c r="N178" s="217"/>
      <c r="O178" s="217"/>
      <c r="P178" s="217"/>
      <c r="Q178" s="217"/>
      <c r="R178" s="217"/>
      <c r="S178" s="217"/>
      <c r="T178" s="218"/>
      <c r="AT178" s="219" t="s">
        <v>136</v>
      </c>
      <c r="AU178" s="219" t="s">
        <v>82</v>
      </c>
      <c r="AV178" s="12" t="s">
        <v>84</v>
      </c>
      <c r="AW178" s="12" t="s">
        <v>32</v>
      </c>
      <c r="AX178" s="12" t="s">
        <v>75</v>
      </c>
      <c r="AY178" s="219" t="s">
        <v>130</v>
      </c>
    </row>
    <row r="179" spans="1:65" s="13" customFormat="1" ht="11.25">
      <c r="B179" s="220"/>
      <c r="C179" s="221"/>
      <c r="D179" s="210" t="s">
        <v>136</v>
      </c>
      <c r="E179" s="222" t="s">
        <v>1</v>
      </c>
      <c r="F179" s="223" t="s">
        <v>138</v>
      </c>
      <c r="G179" s="221"/>
      <c r="H179" s="224">
        <v>60</v>
      </c>
      <c r="I179" s="225"/>
      <c r="J179" s="221"/>
      <c r="K179" s="221"/>
      <c r="L179" s="226"/>
      <c r="M179" s="227"/>
      <c r="N179" s="228"/>
      <c r="O179" s="228"/>
      <c r="P179" s="228"/>
      <c r="Q179" s="228"/>
      <c r="R179" s="228"/>
      <c r="S179" s="228"/>
      <c r="T179" s="229"/>
      <c r="AT179" s="230" t="s">
        <v>136</v>
      </c>
      <c r="AU179" s="230" t="s">
        <v>82</v>
      </c>
      <c r="AV179" s="13" t="s">
        <v>135</v>
      </c>
      <c r="AW179" s="13" t="s">
        <v>32</v>
      </c>
      <c r="AX179" s="13" t="s">
        <v>82</v>
      </c>
      <c r="AY179" s="230" t="s">
        <v>130</v>
      </c>
    </row>
    <row r="180" spans="1:65" s="2" customFormat="1" ht="16.5" customHeight="1">
      <c r="A180" s="33"/>
      <c r="B180" s="34"/>
      <c r="C180" s="194" t="s">
        <v>169</v>
      </c>
      <c r="D180" s="194" t="s">
        <v>131</v>
      </c>
      <c r="E180" s="195" t="s">
        <v>205</v>
      </c>
      <c r="F180" s="196" t="s">
        <v>206</v>
      </c>
      <c r="G180" s="197" t="s">
        <v>199</v>
      </c>
      <c r="H180" s="198">
        <v>60</v>
      </c>
      <c r="I180" s="199"/>
      <c r="J180" s="200">
        <f>ROUND(I180*H180,2)</f>
        <v>0</v>
      </c>
      <c r="K180" s="201"/>
      <c r="L180" s="38"/>
      <c r="M180" s="202" t="s">
        <v>1</v>
      </c>
      <c r="N180" s="203" t="s">
        <v>40</v>
      </c>
      <c r="O180" s="70"/>
      <c r="P180" s="204">
        <f>O180*H180</f>
        <v>0</v>
      </c>
      <c r="Q180" s="204">
        <v>0</v>
      </c>
      <c r="R180" s="204">
        <f>Q180*H180</f>
        <v>0</v>
      </c>
      <c r="S180" s="204">
        <v>0</v>
      </c>
      <c r="T180" s="205">
        <f>S180*H180</f>
        <v>0</v>
      </c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R180" s="206" t="s">
        <v>135</v>
      </c>
      <c r="AT180" s="206" t="s">
        <v>131</v>
      </c>
      <c r="AU180" s="206" t="s">
        <v>82</v>
      </c>
      <c r="AY180" s="16" t="s">
        <v>130</v>
      </c>
      <c r="BE180" s="207">
        <f>IF(N180="základní",J180,0)</f>
        <v>0</v>
      </c>
      <c r="BF180" s="207">
        <f>IF(N180="snížená",J180,0)</f>
        <v>0</v>
      </c>
      <c r="BG180" s="207">
        <f>IF(N180="zákl. přenesená",J180,0)</f>
        <v>0</v>
      </c>
      <c r="BH180" s="207">
        <f>IF(N180="sníž. přenesená",J180,0)</f>
        <v>0</v>
      </c>
      <c r="BI180" s="207">
        <f>IF(N180="nulová",J180,0)</f>
        <v>0</v>
      </c>
      <c r="BJ180" s="16" t="s">
        <v>82</v>
      </c>
      <c r="BK180" s="207">
        <f>ROUND(I180*H180,2)</f>
        <v>0</v>
      </c>
      <c r="BL180" s="16" t="s">
        <v>135</v>
      </c>
      <c r="BM180" s="206" t="s">
        <v>207</v>
      </c>
    </row>
    <row r="181" spans="1:65" s="12" customFormat="1" ht="11.25">
      <c r="B181" s="208"/>
      <c r="C181" s="209"/>
      <c r="D181" s="210" t="s">
        <v>136</v>
      </c>
      <c r="E181" s="211" t="s">
        <v>1</v>
      </c>
      <c r="F181" s="212" t="s">
        <v>208</v>
      </c>
      <c r="G181" s="209"/>
      <c r="H181" s="213">
        <v>60</v>
      </c>
      <c r="I181" s="214"/>
      <c r="J181" s="209"/>
      <c r="K181" s="209"/>
      <c r="L181" s="215"/>
      <c r="M181" s="216"/>
      <c r="N181" s="217"/>
      <c r="O181" s="217"/>
      <c r="P181" s="217"/>
      <c r="Q181" s="217"/>
      <c r="R181" s="217"/>
      <c r="S181" s="217"/>
      <c r="T181" s="218"/>
      <c r="AT181" s="219" t="s">
        <v>136</v>
      </c>
      <c r="AU181" s="219" t="s">
        <v>82</v>
      </c>
      <c r="AV181" s="12" t="s">
        <v>84</v>
      </c>
      <c r="AW181" s="12" t="s">
        <v>32</v>
      </c>
      <c r="AX181" s="12" t="s">
        <v>75</v>
      </c>
      <c r="AY181" s="219" t="s">
        <v>130</v>
      </c>
    </row>
    <row r="182" spans="1:65" s="13" customFormat="1" ht="11.25">
      <c r="B182" s="220"/>
      <c r="C182" s="221"/>
      <c r="D182" s="210" t="s">
        <v>136</v>
      </c>
      <c r="E182" s="222" t="s">
        <v>1</v>
      </c>
      <c r="F182" s="223" t="s">
        <v>138</v>
      </c>
      <c r="G182" s="221"/>
      <c r="H182" s="224">
        <v>60</v>
      </c>
      <c r="I182" s="225"/>
      <c r="J182" s="221"/>
      <c r="K182" s="221"/>
      <c r="L182" s="226"/>
      <c r="M182" s="227"/>
      <c r="N182" s="228"/>
      <c r="O182" s="228"/>
      <c r="P182" s="228"/>
      <c r="Q182" s="228"/>
      <c r="R182" s="228"/>
      <c r="S182" s="228"/>
      <c r="T182" s="229"/>
      <c r="AT182" s="230" t="s">
        <v>136</v>
      </c>
      <c r="AU182" s="230" t="s">
        <v>82</v>
      </c>
      <c r="AV182" s="13" t="s">
        <v>135</v>
      </c>
      <c r="AW182" s="13" t="s">
        <v>32</v>
      </c>
      <c r="AX182" s="13" t="s">
        <v>82</v>
      </c>
      <c r="AY182" s="230" t="s">
        <v>130</v>
      </c>
    </row>
    <row r="183" spans="1:65" s="11" customFormat="1" ht="25.9" customHeight="1">
      <c r="B183" s="180"/>
      <c r="C183" s="181"/>
      <c r="D183" s="182" t="s">
        <v>74</v>
      </c>
      <c r="E183" s="183" t="s">
        <v>84</v>
      </c>
      <c r="F183" s="183" t="s">
        <v>209</v>
      </c>
      <c r="G183" s="181"/>
      <c r="H183" s="181"/>
      <c r="I183" s="184"/>
      <c r="J183" s="185">
        <f>BK183</f>
        <v>0</v>
      </c>
      <c r="K183" s="181"/>
      <c r="L183" s="186"/>
      <c r="M183" s="187"/>
      <c r="N183" s="188"/>
      <c r="O183" s="188"/>
      <c r="P183" s="189">
        <f>SUM(P184:P196)</f>
        <v>0</v>
      </c>
      <c r="Q183" s="188"/>
      <c r="R183" s="189">
        <f>SUM(R184:R196)</f>
        <v>0</v>
      </c>
      <c r="S183" s="188"/>
      <c r="T183" s="190">
        <f>SUM(T184:T196)</f>
        <v>0</v>
      </c>
      <c r="AR183" s="191" t="s">
        <v>82</v>
      </c>
      <c r="AT183" s="192" t="s">
        <v>74</v>
      </c>
      <c r="AU183" s="192" t="s">
        <v>75</v>
      </c>
      <c r="AY183" s="191" t="s">
        <v>130</v>
      </c>
      <c r="BK183" s="193">
        <f>SUM(BK184:BK196)</f>
        <v>0</v>
      </c>
    </row>
    <row r="184" spans="1:65" s="2" customFormat="1" ht="24" customHeight="1">
      <c r="A184" s="33"/>
      <c r="B184" s="34"/>
      <c r="C184" s="194" t="s">
        <v>210</v>
      </c>
      <c r="D184" s="194" t="s">
        <v>131</v>
      </c>
      <c r="E184" s="195" t="s">
        <v>211</v>
      </c>
      <c r="F184" s="196" t="s">
        <v>212</v>
      </c>
      <c r="G184" s="197" t="s">
        <v>134</v>
      </c>
      <c r="H184" s="198">
        <v>109.45</v>
      </c>
      <c r="I184" s="199"/>
      <c r="J184" s="200">
        <f>ROUND(I184*H184,2)</f>
        <v>0</v>
      </c>
      <c r="K184" s="201"/>
      <c r="L184" s="38"/>
      <c r="M184" s="202" t="s">
        <v>1</v>
      </c>
      <c r="N184" s="203" t="s">
        <v>40</v>
      </c>
      <c r="O184" s="70"/>
      <c r="P184" s="204">
        <f>O184*H184</f>
        <v>0</v>
      </c>
      <c r="Q184" s="204">
        <v>0</v>
      </c>
      <c r="R184" s="204">
        <f>Q184*H184</f>
        <v>0</v>
      </c>
      <c r="S184" s="204">
        <v>0</v>
      </c>
      <c r="T184" s="205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06" t="s">
        <v>135</v>
      </c>
      <c r="AT184" s="206" t="s">
        <v>131</v>
      </c>
      <c r="AU184" s="206" t="s">
        <v>82</v>
      </c>
      <c r="AY184" s="16" t="s">
        <v>130</v>
      </c>
      <c r="BE184" s="207">
        <f>IF(N184="základní",J184,0)</f>
        <v>0</v>
      </c>
      <c r="BF184" s="207">
        <f>IF(N184="snížená",J184,0)</f>
        <v>0</v>
      </c>
      <c r="BG184" s="207">
        <f>IF(N184="zákl. přenesená",J184,0)</f>
        <v>0</v>
      </c>
      <c r="BH184" s="207">
        <f>IF(N184="sníž. přenesená",J184,0)</f>
        <v>0</v>
      </c>
      <c r="BI184" s="207">
        <f>IF(N184="nulová",J184,0)</f>
        <v>0</v>
      </c>
      <c r="BJ184" s="16" t="s">
        <v>82</v>
      </c>
      <c r="BK184" s="207">
        <f>ROUND(I184*H184,2)</f>
        <v>0</v>
      </c>
      <c r="BL184" s="16" t="s">
        <v>135</v>
      </c>
      <c r="BM184" s="206" t="s">
        <v>213</v>
      </c>
    </row>
    <row r="185" spans="1:65" s="12" customFormat="1" ht="22.5">
      <c r="B185" s="208"/>
      <c r="C185" s="209"/>
      <c r="D185" s="210" t="s">
        <v>136</v>
      </c>
      <c r="E185" s="211" t="s">
        <v>1</v>
      </c>
      <c r="F185" s="212" t="s">
        <v>214</v>
      </c>
      <c r="G185" s="209"/>
      <c r="H185" s="213">
        <v>109.45</v>
      </c>
      <c r="I185" s="214"/>
      <c r="J185" s="209"/>
      <c r="K185" s="209"/>
      <c r="L185" s="215"/>
      <c r="M185" s="216"/>
      <c r="N185" s="217"/>
      <c r="O185" s="217"/>
      <c r="P185" s="217"/>
      <c r="Q185" s="217"/>
      <c r="R185" s="217"/>
      <c r="S185" s="217"/>
      <c r="T185" s="218"/>
      <c r="AT185" s="219" t="s">
        <v>136</v>
      </c>
      <c r="AU185" s="219" t="s">
        <v>82</v>
      </c>
      <c r="AV185" s="12" t="s">
        <v>84</v>
      </c>
      <c r="AW185" s="12" t="s">
        <v>32</v>
      </c>
      <c r="AX185" s="12" t="s">
        <v>75</v>
      </c>
      <c r="AY185" s="219" t="s">
        <v>130</v>
      </c>
    </row>
    <row r="186" spans="1:65" s="13" customFormat="1" ht="11.25">
      <c r="B186" s="220"/>
      <c r="C186" s="221"/>
      <c r="D186" s="210" t="s">
        <v>136</v>
      </c>
      <c r="E186" s="222" t="s">
        <v>1</v>
      </c>
      <c r="F186" s="223" t="s">
        <v>138</v>
      </c>
      <c r="G186" s="221"/>
      <c r="H186" s="224">
        <v>109.45</v>
      </c>
      <c r="I186" s="225"/>
      <c r="J186" s="221"/>
      <c r="K186" s="221"/>
      <c r="L186" s="226"/>
      <c r="M186" s="227"/>
      <c r="N186" s="228"/>
      <c r="O186" s="228"/>
      <c r="P186" s="228"/>
      <c r="Q186" s="228"/>
      <c r="R186" s="228"/>
      <c r="S186" s="228"/>
      <c r="T186" s="229"/>
      <c r="AT186" s="230" t="s">
        <v>136</v>
      </c>
      <c r="AU186" s="230" t="s">
        <v>82</v>
      </c>
      <c r="AV186" s="13" t="s">
        <v>135</v>
      </c>
      <c r="AW186" s="13" t="s">
        <v>32</v>
      </c>
      <c r="AX186" s="13" t="s">
        <v>82</v>
      </c>
      <c r="AY186" s="230" t="s">
        <v>130</v>
      </c>
    </row>
    <row r="187" spans="1:65" s="2" customFormat="1" ht="16.5" customHeight="1">
      <c r="A187" s="33"/>
      <c r="B187" s="34"/>
      <c r="C187" s="194" t="s">
        <v>175</v>
      </c>
      <c r="D187" s="194" t="s">
        <v>131</v>
      </c>
      <c r="E187" s="195" t="s">
        <v>215</v>
      </c>
      <c r="F187" s="196" t="s">
        <v>216</v>
      </c>
      <c r="G187" s="197" t="s">
        <v>134</v>
      </c>
      <c r="H187" s="198">
        <v>0.01</v>
      </c>
      <c r="I187" s="199"/>
      <c r="J187" s="200">
        <f>ROUND(I187*H187,2)</f>
        <v>0</v>
      </c>
      <c r="K187" s="201"/>
      <c r="L187" s="38"/>
      <c r="M187" s="202" t="s">
        <v>1</v>
      </c>
      <c r="N187" s="203" t="s">
        <v>40</v>
      </c>
      <c r="O187" s="70"/>
      <c r="P187" s="204">
        <f>O187*H187</f>
        <v>0</v>
      </c>
      <c r="Q187" s="204">
        <v>0</v>
      </c>
      <c r="R187" s="204">
        <f>Q187*H187</f>
        <v>0</v>
      </c>
      <c r="S187" s="204">
        <v>0</v>
      </c>
      <c r="T187" s="205">
        <f>S187*H187</f>
        <v>0</v>
      </c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R187" s="206" t="s">
        <v>135</v>
      </c>
      <c r="AT187" s="206" t="s">
        <v>131</v>
      </c>
      <c r="AU187" s="206" t="s">
        <v>82</v>
      </c>
      <c r="AY187" s="16" t="s">
        <v>130</v>
      </c>
      <c r="BE187" s="207">
        <f>IF(N187="základní",J187,0)</f>
        <v>0</v>
      </c>
      <c r="BF187" s="207">
        <f>IF(N187="snížená",J187,0)</f>
        <v>0</v>
      </c>
      <c r="BG187" s="207">
        <f>IF(N187="zákl. přenesená",J187,0)</f>
        <v>0</v>
      </c>
      <c r="BH187" s="207">
        <f>IF(N187="sníž. přenesená",J187,0)</f>
        <v>0</v>
      </c>
      <c r="BI187" s="207">
        <f>IF(N187="nulová",J187,0)</f>
        <v>0</v>
      </c>
      <c r="BJ187" s="16" t="s">
        <v>82</v>
      </c>
      <c r="BK187" s="207">
        <f>ROUND(I187*H187,2)</f>
        <v>0</v>
      </c>
      <c r="BL187" s="16" t="s">
        <v>135</v>
      </c>
      <c r="BM187" s="206" t="s">
        <v>217</v>
      </c>
    </row>
    <row r="188" spans="1:65" s="14" customFormat="1" ht="11.25">
      <c r="B188" s="231"/>
      <c r="C188" s="232"/>
      <c r="D188" s="210" t="s">
        <v>136</v>
      </c>
      <c r="E188" s="233" t="s">
        <v>1</v>
      </c>
      <c r="F188" s="234" t="s">
        <v>185</v>
      </c>
      <c r="G188" s="232"/>
      <c r="H188" s="233" t="s">
        <v>1</v>
      </c>
      <c r="I188" s="235"/>
      <c r="J188" s="232"/>
      <c r="K188" s="232"/>
      <c r="L188" s="236"/>
      <c r="M188" s="237"/>
      <c r="N188" s="238"/>
      <c r="O188" s="238"/>
      <c r="P188" s="238"/>
      <c r="Q188" s="238"/>
      <c r="R188" s="238"/>
      <c r="S188" s="238"/>
      <c r="T188" s="239"/>
      <c r="AT188" s="240" t="s">
        <v>136</v>
      </c>
      <c r="AU188" s="240" t="s">
        <v>82</v>
      </c>
      <c r="AV188" s="14" t="s">
        <v>82</v>
      </c>
      <c r="AW188" s="14" t="s">
        <v>32</v>
      </c>
      <c r="AX188" s="14" t="s">
        <v>75</v>
      </c>
      <c r="AY188" s="240" t="s">
        <v>130</v>
      </c>
    </row>
    <row r="189" spans="1:65" s="12" customFormat="1" ht="11.25">
      <c r="B189" s="208"/>
      <c r="C189" s="209"/>
      <c r="D189" s="210" t="s">
        <v>136</v>
      </c>
      <c r="E189" s="211" t="s">
        <v>1</v>
      </c>
      <c r="F189" s="212" t="s">
        <v>218</v>
      </c>
      <c r="G189" s="209"/>
      <c r="H189" s="213">
        <v>0.01</v>
      </c>
      <c r="I189" s="214"/>
      <c r="J189" s="209"/>
      <c r="K189" s="209"/>
      <c r="L189" s="215"/>
      <c r="M189" s="216"/>
      <c r="N189" s="217"/>
      <c r="O189" s="217"/>
      <c r="P189" s="217"/>
      <c r="Q189" s="217"/>
      <c r="R189" s="217"/>
      <c r="S189" s="217"/>
      <c r="T189" s="218"/>
      <c r="AT189" s="219" t="s">
        <v>136</v>
      </c>
      <c r="AU189" s="219" t="s">
        <v>82</v>
      </c>
      <c r="AV189" s="12" t="s">
        <v>84</v>
      </c>
      <c r="AW189" s="12" t="s">
        <v>32</v>
      </c>
      <c r="AX189" s="12" t="s">
        <v>75</v>
      </c>
      <c r="AY189" s="219" t="s">
        <v>130</v>
      </c>
    </row>
    <row r="190" spans="1:65" s="13" customFormat="1" ht="11.25">
      <c r="B190" s="220"/>
      <c r="C190" s="221"/>
      <c r="D190" s="210" t="s">
        <v>136</v>
      </c>
      <c r="E190" s="222" t="s">
        <v>1</v>
      </c>
      <c r="F190" s="223" t="s">
        <v>138</v>
      </c>
      <c r="G190" s="221"/>
      <c r="H190" s="224">
        <v>0.01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136</v>
      </c>
      <c r="AU190" s="230" t="s">
        <v>82</v>
      </c>
      <c r="AV190" s="13" t="s">
        <v>135</v>
      </c>
      <c r="AW190" s="13" t="s">
        <v>32</v>
      </c>
      <c r="AX190" s="13" t="s">
        <v>82</v>
      </c>
      <c r="AY190" s="230" t="s">
        <v>130</v>
      </c>
    </row>
    <row r="191" spans="1:65" s="2" customFormat="1" ht="16.5" customHeight="1">
      <c r="A191" s="33"/>
      <c r="B191" s="34"/>
      <c r="C191" s="194" t="s">
        <v>219</v>
      </c>
      <c r="D191" s="194" t="s">
        <v>131</v>
      </c>
      <c r="E191" s="195" t="s">
        <v>220</v>
      </c>
      <c r="F191" s="196" t="s">
        <v>221</v>
      </c>
      <c r="G191" s="197" t="s">
        <v>134</v>
      </c>
      <c r="H191" s="198">
        <v>55.42</v>
      </c>
      <c r="I191" s="199"/>
      <c r="J191" s="200">
        <f>ROUND(I191*H191,2)</f>
        <v>0</v>
      </c>
      <c r="K191" s="201"/>
      <c r="L191" s="38"/>
      <c r="M191" s="202" t="s">
        <v>1</v>
      </c>
      <c r="N191" s="203" t="s">
        <v>40</v>
      </c>
      <c r="O191" s="70"/>
      <c r="P191" s="204">
        <f>O191*H191</f>
        <v>0</v>
      </c>
      <c r="Q191" s="204">
        <v>0</v>
      </c>
      <c r="R191" s="204">
        <f>Q191*H191</f>
        <v>0</v>
      </c>
      <c r="S191" s="204">
        <v>0</v>
      </c>
      <c r="T191" s="205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06" t="s">
        <v>135</v>
      </c>
      <c r="AT191" s="206" t="s">
        <v>131</v>
      </c>
      <c r="AU191" s="206" t="s">
        <v>82</v>
      </c>
      <c r="AY191" s="16" t="s">
        <v>130</v>
      </c>
      <c r="BE191" s="207">
        <f>IF(N191="základní",J191,0)</f>
        <v>0</v>
      </c>
      <c r="BF191" s="207">
        <f>IF(N191="snížená",J191,0)</f>
        <v>0</v>
      </c>
      <c r="BG191" s="207">
        <f>IF(N191="zákl. přenesená",J191,0)</f>
        <v>0</v>
      </c>
      <c r="BH191" s="207">
        <f>IF(N191="sníž. přenesená",J191,0)</f>
        <v>0</v>
      </c>
      <c r="BI191" s="207">
        <f>IF(N191="nulová",J191,0)</f>
        <v>0</v>
      </c>
      <c r="BJ191" s="16" t="s">
        <v>82</v>
      </c>
      <c r="BK191" s="207">
        <f>ROUND(I191*H191,2)</f>
        <v>0</v>
      </c>
      <c r="BL191" s="16" t="s">
        <v>135</v>
      </c>
      <c r="BM191" s="206" t="s">
        <v>222</v>
      </c>
    </row>
    <row r="192" spans="1:65" s="12" customFormat="1" ht="11.25">
      <c r="B192" s="208"/>
      <c r="C192" s="209"/>
      <c r="D192" s="210" t="s">
        <v>136</v>
      </c>
      <c r="E192" s="211" t="s">
        <v>1</v>
      </c>
      <c r="F192" s="212" t="s">
        <v>223</v>
      </c>
      <c r="G192" s="209"/>
      <c r="H192" s="213">
        <v>55.42</v>
      </c>
      <c r="I192" s="214"/>
      <c r="J192" s="209"/>
      <c r="K192" s="209"/>
      <c r="L192" s="215"/>
      <c r="M192" s="216"/>
      <c r="N192" s="217"/>
      <c r="O192" s="217"/>
      <c r="P192" s="217"/>
      <c r="Q192" s="217"/>
      <c r="R192" s="217"/>
      <c r="S192" s="217"/>
      <c r="T192" s="218"/>
      <c r="AT192" s="219" t="s">
        <v>136</v>
      </c>
      <c r="AU192" s="219" t="s">
        <v>82</v>
      </c>
      <c r="AV192" s="12" t="s">
        <v>84</v>
      </c>
      <c r="AW192" s="12" t="s">
        <v>32</v>
      </c>
      <c r="AX192" s="12" t="s">
        <v>75</v>
      </c>
      <c r="AY192" s="219" t="s">
        <v>130</v>
      </c>
    </row>
    <row r="193" spans="1:65" s="13" customFormat="1" ht="11.25">
      <c r="B193" s="220"/>
      <c r="C193" s="221"/>
      <c r="D193" s="210" t="s">
        <v>136</v>
      </c>
      <c r="E193" s="222" t="s">
        <v>1</v>
      </c>
      <c r="F193" s="223" t="s">
        <v>138</v>
      </c>
      <c r="G193" s="221"/>
      <c r="H193" s="224">
        <v>55.42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136</v>
      </c>
      <c r="AU193" s="230" t="s">
        <v>82</v>
      </c>
      <c r="AV193" s="13" t="s">
        <v>135</v>
      </c>
      <c r="AW193" s="13" t="s">
        <v>32</v>
      </c>
      <c r="AX193" s="13" t="s">
        <v>82</v>
      </c>
      <c r="AY193" s="230" t="s">
        <v>130</v>
      </c>
    </row>
    <row r="194" spans="1:65" s="2" customFormat="1" ht="24" customHeight="1">
      <c r="A194" s="33"/>
      <c r="B194" s="34"/>
      <c r="C194" s="194" t="s">
        <v>179</v>
      </c>
      <c r="D194" s="194" t="s">
        <v>131</v>
      </c>
      <c r="E194" s="195" t="s">
        <v>224</v>
      </c>
      <c r="F194" s="196" t="s">
        <v>225</v>
      </c>
      <c r="G194" s="197" t="s">
        <v>226</v>
      </c>
      <c r="H194" s="198">
        <v>222</v>
      </c>
      <c r="I194" s="199"/>
      <c r="J194" s="200">
        <f>ROUND(I194*H194,2)</f>
        <v>0</v>
      </c>
      <c r="K194" s="201"/>
      <c r="L194" s="38"/>
      <c r="M194" s="202" t="s">
        <v>1</v>
      </c>
      <c r="N194" s="203" t="s">
        <v>40</v>
      </c>
      <c r="O194" s="70"/>
      <c r="P194" s="204">
        <f>O194*H194</f>
        <v>0</v>
      </c>
      <c r="Q194" s="204">
        <v>0</v>
      </c>
      <c r="R194" s="204">
        <f>Q194*H194</f>
        <v>0</v>
      </c>
      <c r="S194" s="204">
        <v>0</v>
      </c>
      <c r="T194" s="205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06" t="s">
        <v>135</v>
      </c>
      <c r="AT194" s="206" t="s">
        <v>131</v>
      </c>
      <c r="AU194" s="206" t="s">
        <v>82</v>
      </c>
      <c r="AY194" s="16" t="s">
        <v>130</v>
      </c>
      <c r="BE194" s="207">
        <f>IF(N194="základní",J194,0)</f>
        <v>0</v>
      </c>
      <c r="BF194" s="207">
        <f>IF(N194="snížená",J194,0)</f>
        <v>0</v>
      </c>
      <c r="BG194" s="207">
        <f>IF(N194="zákl. přenesená",J194,0)</f>
        <v>0</v>
      </c>
      <c r="BH194" s="207">
        <f>IF(N194="sníž. přenesená",J194,0)</f>
        <v>0</v>
      </c>
      <c r="BI194" s="207">
        <f>IF(N194="nulová",J194,0)</f>
        <v>0</v>
      </c>
      <c r="BJ194" s="16" t="s">
        <v>82</v>
      </c>
      <c r="BK194" s="207">
        <f>ROUND(I194*H194,2)</f>
        <v>0</v>
      </c>
      <c r="BL194" s="16" t="s">
        <v>135</v>
      </c>
      <c r="BM194" s="206" t="s">
        <v>227</v>
      </c>
    </row>
    <row r="195" spans="1:65" s="12" customFormat="1" ht="11.25">
      <c r="B195" s="208"/>
      <c r="C195" s="209"/>
      <c r="D195" s="210" t="s">
        <v>136</v>
      </c>
      <c r="E195" s="211" t="s">
        <v>1</v>
      </c>
      <c r="F195" s="212" t="s">
        <v>228</v>
      </c>
      <c r="G195" s="209"/>
      <c r="H195" s="213">
        <v>222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136</v>
      </c>
      <c r="AU195" s="219" t="s">
        <v>82</v>
      </c>
      <c r="AV195" s="12" t="s">
        <v>84</v>
      </c>
      <c r="AW195" s="12" t="s">
        <v>32</v>
      </c>
      <c r="AX195" s="12" t="s">
        <v>75</v>
      </c>
      <c r="AY195" s="219" t="s">
        <v>130</v>
      </c>
    </row>
    <row r="196" spans="1:65" s="13" customFormat="1" ht="11.25">
      <c r="B196" s="220"/>
      <c r="C196" s="221"/>
      <c r="D196" s="210" t="s">
        <v>136</v>
      </c>
      <c r="E196" s="222" t="s">
        <v>1</v>
      </c>
      <c r="F196" s="223" t="s">
        <v>138</v>
      </c>
      <c r="G196" s="221"/>
      <c r="H196" s="224">
        <v>222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136</v>
      </c>
      <c r="AU196" s="230" t="s">
        <v>82</v>
      </c>
      <c r="AV196" s="13" t="s">
        <v>135</v>
      </c>
      <c r="AW196" s="13" t="s">
        <v>32</v>
      </c>
      <c r="AX196" s="13" t="s">
        <v>82</v>
      </c>
      <c r="AY196" s="230" t="s">
        <v>130</v>
      </c>
    </row>
    <row r="197" spans="1:65" s="11" customFormat="1" ht="25.9" customHeight="1">
      <c r="B197" s="180"/>
      <c r="C197" s="181"/>
      <c r="D197" s="182" t="s">
        <v>74</v>
      </c>
      <c r="E197" s="183" t="s">
        <v>142</v>
      </c>
      <c r="F197" s="183" t="s">
        <v>229</v>
      </c>
      <c r="G197" s="181"/>
      <c r="H197" s="181"/>
      <c r="I197" s="184"/>
      <c r="J197" s="185">
        <f>BK197</f>
        <v>0</v>
      </c>
      <c r="K197" s="181"/>
      <c r="L197" s="186"/>
      <c r="M197" s="187"/>
      <c r="N197" s="188"/>
      <c r="O197" s="188"/>
      <c r="P197" s="189">
        <f>SUM(P198:P212)</f>
        <v>0</v>
      </c>
      <c r="Q197" s="188"/>
      <c r="R197" s="189">
        <f>SUM(R198:R212)</f>
        <v>0</v>
      </c>
      <c r="S197" s="188"/>
      <c r="T197" s="190">
        <f>SUM(T198:T212)</f>
        <v>0</v>
      </c>
      <c r="AR197" s="191" t="s">
        <v>82</v>
      </c>
      <c r="AT197" s="192" t="s">
        <v>74</v>
      </c>
      <c r="AU197" s="192" t="s">
        <v>75</v>
      </c>
      <c r="AY197" s="191" t="s">
        <v>130</v>
      </c>
      <c r="BK197" s="193">
        <f>SUM(BK198:BK212)</f>
        <v>0</v>
      </c>
    </row>
    <row r="198" spans="1:65" s="2" customFormat="1" ht="16.5" customHeight="1">
      <c r="A198" s="33"/>
      <c r="B198" s="34"/>
      <c r="C198" s="194" t="s">
        <v>7</v>
      </c>
      <c r="D198" s="194" t="s">
        <v>131</v>
      </c>
      <c r="E198" s="195" t="s">
        <v>230</v>
      </c>
      <c r="F198" s="196" t="s">
        <v>231</v>
      </c>
      <c r="G198" s="197" t="s">
        <v>134</v>
      </c>
      <c r="H198" s="198">
        <v>14.188000000000001</v>
      </c>
      <c r="I198" s="199"/>
      <c r="J198" s="200">
        <f>ROUND(I198*H198,2)</f>
        <v>0</v>
      </c>
      <c r="K198" s="201"/>
      <c r="L198" s="38"/>
      <c r="M198" s="202" t="s">
        <v>1</v>
      </c>
      <c r="N198" s="203" t="s">
        <v>40</v>
      </c>
      <c r="O198" s="70"/>
      <c r="P198" s="204">
        <f>O198*H198</f>
        <v>0</v>
      </c>
      <c r="Q198" s="204">
        <v>0</v>
      </c>
      <c r="R198" s="204">
        <f>Q198*H198</f>
        <v>0</v>
      </c>
      <c r="S198" s="204">
        <v>0</v>
      </c>
      <c r="T198" s="205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06" t="s">
        <v>135</v>
      </c>
      <c r="AT198" s="206" t="s">
        <v>131</v>
      </c>
      <c r="AU198" s="206" t="s">
        <v>82</v>
      </c>
      <c r="AY198" s="16" t="s">
        <v>130</v>
      </c>
      <c r="BE198" s="207">
        <f>IF(N198="základní",J198,0)</f>
        <v>0</v>
      </c>
      <c r="BF198" s="207">
        <f>IF(N198="snížená",J198,0)</f>
        <v>0</v>
      </c>
      <c r="BG198" s="207">
        <f>IF(N198="zákl. přenesená",J198,0)</f>
        <v>0</v>
      </c>
      <c r="BH198" s="207">
        <f>IF(N198="sníž. přenesená",J198,0)</f>
        <v>0</v>
      </c>
      <c r="BI198" s="207">
        <f>IF(N198="nulová",J198,0)</f>
        <v>0</v>
      </c>
      <c r="BJ198" s="16" t="s">
        <v>82</v>
      </c>
      <c r="BK198" s="207">
        <f>ROUND(I198*H198,2)</f>
        <v>0</v>
      </c>
      <c r="BL198" s="16" t="s">
        <v>135</v>
      </c>
      <c r="BM198" s="206" t="s">
        <v>232</v>
      </c>
    </row>
    <row r="199" spans="1:65" s="12" customFormat="1" ht="11.25">
      <c r="B199" s="208"/>
      <c r="C199" s="209"/>
      <c r="D199" s="210" t="s">
        <v>136</v>
      </c>
      <c r="E199" s="211" t="s">
        <v>1</v>
      </c>
      <c r="F199" s="212" t="s">
        <v>233</v>
      </c>
      <c r="G199" s="209"/>
      <c r="H199" s="213">
        <v>14.188000000000001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136</v>
      </c>
      <c r="AU199" s="219" t="s">
        <v>82</v>
      </c>
      <c r="AV199" s="12" t="s">
        <v>84</v>
      </c>
      <c r="AW199" s="12" t="s">
        <v>32</v>
      </c>
      <c r="AX199" s="12" t="s">
        <v>75</v>
      </c>
      <c r="AY199" s="219" t="s">
        <v>130</v>
      </c>
    </row>
    <row r="200" spans="1:65" s="13" customFormat="1" ht="11.25">
      <c r="B200" s="220"/>
      <c r="C200" s="221"/>
      <c r="D200" s="210" t="s">
        <v>136</v>
      </c>
      <c r="E200" s="222" t="s">
        <v>1</v>
      </c>
      <c r="F200" s="223" t="s">
        <v>138</v>
      </c>
      <c r="G200" s="221"/>
      <c r="H200" s="224">
        <v>14.188000000000001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136</v>
      </c>
      <c r="AU200" s="230" t="s">
        <v>82</v>
      </c>
      <c r="AV200" s="13" t="s">
        <v>135</v>
      </c>
      <c r="AW200" s="13" t="s">
        <v>32</v>
      </c>
      <c r="AX200" s="13" t="s">
        <v>82</v>
      </c>
      <c r="AY200" s="230" t="s">
        <v>130</v>
      </c>
    </row>
    <row r="201" spans="1:65" s="2" customFormat="1" ht="24" customHeight="1">
      <c r="A201" s="33"/>
      <c r="B201" s="34"/>
      <c r="C201" s="194" t="s">
        <v>234</v>
      </c>
      <c r="D201" s="194" t="s">
        <v>131</v>
      </c>
      <c r="E201" s="195" t="s">
        <v>235</v>
      </c>
      <c r="F201" s="196" t="s">
        <v>236</v>
      </c>
      <c r="G201" s="197" t="s">
        <v>134</v>
      </c>
      <c r="H201" s="198">
        <v>2.2799999999999998</v>
      </c>
      <c r="I201" s="199"/>
      <c r="J201" s="200">
        <f>ROUND(I201*H201,2)</f>
        <v>0</v>
      </c>
      <c r="K201" s="201"/>
      <c r="L201" s="38"/>
      <c r="M201" s="202" t="s">
        <v>1</v>
      </c>
      <c r="N201" s="203" t="s">
        <v>40</v>
      </c>
      <c r="O201" s="70"/>
      <c r="P201" s="204">
        <f>O201*H201</f>
        <v>0</v>
      </c>
      <c r="Q201" s="204">
        <v>0</v>
      </c>
      <c r="R201" s="204">
        <f>Q201*H201</f>
        <v>0</v>
      </c>
      <c r="S201" s="204">
        <v>0</v>
      </c>
      <c r="T201" s="205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06" t="s">
        <v>135</v>
      </c>
      <c r="AT201" s="206" t="s">
        <v>131</v>
      </c>
      <c r="AU201" s="206" t="s">
        <v>82</v>
      </c>
      <c r="AY201" s="16" t="s">
        <v>130</v>
      </c>
      <c r="BE201" s="207">
        <f>IF(N201="základní",J201,0)</f>
        <v>0</v>
      </c>
      <c r="BF201" s="207">
        <f>IF(N201="snížená",J201,0)</f>
        <v>0</v>
      </c>
      <c r="BG201" s="207">
        <f>IF(N201="zákl. přenesená",J201,0)</f>
        <v>0</v>
      </c>
      <c r="BH201" s="207">
        <f>IF(N201="sníž. přenesená",J201,0)</f>
        <v>0</v>
      </c>
      <c r="BI201" s="207">
        <f>IF(N201="nulová",J201,0)</f>
        <v>0</v>
      </c>
      <c r="BJ201" s="16" t="s">
        <v>82</v>
      </c>
      <c r="BK201" s="207">
        <f>ROUND(I201*H201,2)</f>
        <v>0</v>
      </c>
      <c r="BL201" s="16" t="s">
        <v>135</v>
      </c>
      <c r="BM201" s="206" t="s">
        <v>237</v>
      </c>
    </row>
    <row r="202" spans="1:65" s="12" customFormat="1" ht="11.25">
      <c r="B202" s="208"/>
      <c r="C202" s="209"/>
      <c r="D202" s="210" t="s">
        <v>136</v>
      </c>
      <c r="E202" s="211" t="s">
        <v>1</v>
      </c>
      <c r="F202" s="212" t="s">
        <v>238</v>
      </c>
      <c r="G202" s="209"/>
      <c r="H202" s="213">
        <v>2.2799999999999998</v>
      </c>
      <c r="I202" s="214"/>
      <c r="J202" s="209"/>
      <c r="K202" s="209"/>
      <c r="L202" s="215"/>
      <c r="M202" s="216"/>
      <c r="N202" s="217"/>
      <c r="O202" s="217"/>
      <c r="P202" s="217"/>
      <c r="Q202" s="217"/>
      <c r="R202" s="217"/>
      <c r="S202" s="217"/>
      <c r="T202" s="218"/>
      <c r="AT202" s="219" t="s">
        <v>136</v>
      </c>
      <c r="AU202" s="219" t="s">
        <v>82</v>
      </c>
      <c r="AV202" s="12" t="s">
        <v>84</v>
      </c>
      <c r="AW202" s="12" t="s">
        <v>32</v>
      </c>
      <c r="AX202" s="12" t="s">
        <v>75</v>
      </c>
      <c r="AY202" s="219" t="s">
        <v>130</v>
      </c>
    </row>
    <row r="203" spans="1:65" s="13" customFormat="1" ht="11.25">
      <c r="B203" s="220"/>
      <c r="C203" s="221"/>
      <c r="D203" s="210" t="s">
        <v>136</v>
      </c>
      <c r="E203" s="222" t="s">
        <v>1</v>
      </c>
      <c r="F203" s="223" t="s">
        <v>138</v>
      </c>
      <c r="G203" s="221"/>
      <c r="H203" s="224">
        <v>2.2799999999999998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136</v>
      </c>
      <c r="AU203" s="230" t="s">
        <v>82</v>
      </c>
      <c r="AV203" s="13" t="s">
        <v>135</v>
      </c>
      <c r="AW203" s="13" t="s">
        <v>32</v>
      </c>
      <c r="AX203" s="13" t="s">
        <v>82</v>
      </c>
      <c r="AY203" s="230" t="s">
        <v>130</v>
      </c>
    </row>
    <row r="204" spans="1:65" s="2" customFormat="1" ht="24" customHeight="1">
      <c r="A204" s="33"/>
      <c r="B204" s="34"/>
      <c r="C204" s="194" t="s">
        <v>189</v>
      </c>
      <c r="D204" s="194" t="s">
        <v>131</v>
      </c>
      <c r="E204" s="195" t="s">
        <v>239</v>
      </c>
      <c r="F204" s="196" t="s">
        <v>240</v>
      </c>
      <c r="G204" s="197" t="s">
        <v>134</v>
      </c>
      <c r="H204" s="198">
        <v>69.828999999999994</v>
      </c>
      <c r="I204" s="199"/>
      <c r="J204" s="200">
        <f>ROUND(I204*H204,2)</f>
        <v>0</v>
      </c>
      <c r="K204" s="201"/>
      <c r="L204" s="38"/>
      <c r="M204" s="202" t="s">
        <v>1</v>
      </c>
      <c r="N204" s="203" t="s">
        <v>40</v>
      </c>
      <c r="O204" s="70"/>
      <c r="P204" s="204">
        <f>O204*H204</f>
        <v>0</v>
      </c>
      <c r="Q204" s="204">
        <v>0</v>
      </c>
      <c r="R204" s="204">
        <f>Q204*H204</f>
        <v>0</v>
      </c>
      <c r="S204" s="204">
        <v>0</v>
      </c>
      <c r="T204" s="205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06" t="s">
        <v>135</v>
      </c>
      <c r="AT204" s="206" t="s">
        <v>131</v>
      </c>
      <c r="AU204" s="206" t="s">
        <v>82</v>
      </c>
      <c r="AY204" s="16" t="s">
        <v>130</v>
      </c>
      <c r="BE204" s="207">
        <f>IF(N204="základní",J204,0)</f>
        <v>0</v>
      </c>
      <c r="BF204" s="207">
        <f>IF(N204="snížená",J204,0)</f>
        <v>0</v>
      </c>
      <c r="BG204" s="207">
        <f>IF(N204="zákl. přenesená",J204,0)</f>
        <v>0</v>
      </c>
      <c r="BH204" s="207">
        <f>IF(N204="sníž. přenesená",J204,0)</f>
        <v>0</v>
      </c>
      <c r="BI204" s="207">
        <f>IF(N204="nulová",J204,0)</f>
        <v>0</v>
      </c>
      <c r="BJ204" s="16" t="s">
        <v>82</v>
      </c>
      <c r="BK204" s="207">
        <f>ROUND(I204*H204,2)</f>
        <v>0</v>
      </c>
      <c r="BL204" s="16" t="s">
        <v>135</v>
      </c>
      <c r="BM204" s="206" t="s">
        <v>241</v>
      </c>
    </row>
    <row r="205" spans="1:65" s="12" customFormat="1" ht="11.25">
      <c r="B205" s="208"/>
      <c r="C205" s="209"/>
      <c r="D205" s="210" t="s">
        <v>136</v>
      </c>
      <c r="E205" s="211" t="s">
        <v>1</v>
      </c>
      <c r="F205" s="212" t="s">
        <v>242</v>
      </c>
      <c r="G205" s="209"/>
      <c r="H205" s="213">
        <v>69.828999999999994</v>
      </c>
      <c r="I205" s="214"/>
      <c r="J205" s="209"/>
      <c r="K205" s="209"/>
      <c r="L205" s="215"/>
      <c r="M205" s="216"/>
      <c r="N205" s="217"/>
      <c r="O205" s="217"/>
      <c r="P205" s="217"/>
      <c r="Q205" s="217"/>
      <c r="R205" s="217"/>
      <c r="S205" s="217"/>
      <c r="T205" s="218"/>
      <c r="AT205" s="219" t="s">
        <v>136</v>
      </c>
      <c r="AU205" s="219" t="s">
        <v>82</v>
      </c>
      <c r="AV205" s="12" t="s">
        <v>84</v>
      </c>
      <c r="AW205" s="12" t="s">
        <v>32</v>
      </c>
      <c r="AX205" s="12" t="s">
        <v>75</v>
      </c>
      <c r="AY205" s="219" t="s">
        <v>130</v>
      </c>
    </row>
    <row r="206" spans="1:65" s="13" customFormat="1" ht="11.25">
      <c r="B206" s="220"/>
      <c r="C206" s="221"/>
      <c r="D206" s="210" t="s">
        <v>136</v>
      </c>
      <c r="E206" s="222" t="s">
        <v>1</v>
      </c>
      <c r="F206" s="223" t="s">
        <v>138</v>
      </c>
      <c r="G206" s="221"/>
      <c r="H206" s="224">
        <v>69.828999999999994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136</v>
      </c>
      <c r="AU206" s="230" t="s">
        <v>82</v>
      </c>
      <c r="AV206" s="13" t="s">
        <v>135</v>
      </c>
      <c r="AW206" s="13" t="s">
        <v>32</v>
      </c>
      <c r="AX206" s="13" t="s">
        <v>82</v>
      </c>
      <c r="AY206" s="230" t="s">
        <v>130</v>
      </c>
    </row>
    <row r="207" spans="1:65" s="2" customFormat="1" ht="16.5" customHeight="1">
      <c r="A207" s="33"/>
      <c r="B207" s="34"/>
      <c r="C207" s="194" t="s">
        <v>243</v>
      </c>
      <c r="D207" s="194" t="s">
        <v>131</v>
      </c>
      <c r="E207" s="195" t="s">
        <v>244</v>
      </c>
      <c r="F207" s="196" t="s">
        <v>245</v>
      </c>
      <c r="G207" s="197" t="s">
        <v>140</v>
      </c>
      <c r="H207" s="198">
        <v>1.5389999999999999</v>
      </c>
      <c r="I207" s="199"/>
      <c r="J207" s="200">
        <f>ROUND(I207*H207,2)</f>
        <v>0</v>
      </c>
      <c r="K207" s="201"/>
      <c r="L207" s="38"/>
      <c r="M207" s="202" t="s">
        <v>1</v>
      </c>
      <c r="N207" s="203" t="s">
        <v>40</v>
      </c>
      <c r="O207" s="70"/>
      <c r="P207" s="204">
        <f>O207*H207</f>
        <v>0</v>
      </c>
      <c r="Q207" s="204">
        <v>0</v>
      </c>
      <c r="R207" s="204">
        <f>Q207*H207</f>
        <v>0</v>
      </c>
      <c r="S207" s="204">
        <v>0</v>
      </c>
      <c r="T207" s="205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06" t="s">
        <v>135</v>
      </c>
      <c r="AT207" s="206" t="s">
        <v>131</v>
      </c>
      <c r="AU207" s="206" t="s">
        <v>82</v>
      </c>
      <c r="AY207" s="16" t="s">
        <v>130</v>
      </c>
      <c r="BE207" s="207">
        <f>IF(N207="základní",J207,0)</f>
        <v>0</v>
      </c>
      <c r="BF207" s="207">
        <f>IF(N207="snížená",J207,0)</f>
        <v>0</v>
      </c>
      <c r="BG207" s="207">
        <f>IF(N207="zákl. přenesená",J207,0)</f>
        <v>0</v>
      </c>
      <c r="BH207" s="207">
        <f>IF(N207="sníž. přenesená",J207,0)</f>
        <v>0</v>
      </c>
      <c r="BI207" s="207">
        <f>IF(N207="nulová",J207,0)</f>
        <v>0</v>
      </c>
      <c r="BJ207" s="16" t="s">
        <v>82</v>
      </c>
      <c r="BK207" s="207">
        <f>ROUND(I207*H207,2)</f>
        <v>0</v>
      </c>
      <c r="BL207" s="16" t="s">
        <v>135</v>
      </c>
      <c r="BM207" s="206" t="s">
        <v>246</v>
      </c>
    </row>
    <row r="208" spans="1:65" s="12" customFormat="1" ht="11.25">
      <c r="B208" s="208"/>
      <c r="C208" s="209"/>
      <c r="D208" s="210" t="s">
        <v>136</v>
      </c>
      <c r="E208" s="211" t="s">
        <v>1</v>
      </c>
      <c r="F208" s="212" t="s">
        <v>247</v>
      </c>
      <c r="G208" s="209"/>
      <c r="H208" s="213">
        <v>1.5389999999999999</v>
      </c>
      <c r="I208" s="214"/>
      <c r="J208" s="209"/>
      <c r="K208" s="209"/>
      <c r="L208" s="215"/>
      <c r="M208" s="216"/>
      <c r="N208" s="217"/>
      <c r="O208" s="217"/>
      <c r="P208" s="217"/>
      <c r="Q208" s="217"/>
      <c r="R208" s="217"/>
      <c r="S208" s="217"/>
      <c r="T208" s="218"/>
      <c r="AT208" s="219" t="s">
        <v>136</v>
      </c>
      <c r="AU208" s="219" t="s">
        <v>82</v>
      </c>
      <c r="AV208" s="12" t="s">
        <v>84</v>
      </c>
      <c r="AW208" s="12" t="s">
        <v>32</v>
      </c>
      <c r="AX208" s="12" t="s">
        <v>75</v>
      </c>
      <c r="AY208" s="219" t="s">
        <v>130</v>
      </c>
    </row>
    <row r="209" spans="1:65" s="13" customFormat="1" ht="11.25">
      <c r="B209" s="220"/>
      <c r="C209" s="221"/>
      <c r="D209" s="210" t="s">
        <v>136</v>
      </c>
      <c r="E209" s="222" t="s">
        <v>1</v>
      </c>
      <c r="F209" s="223" t="s">
        <v>138</v>
      </c>
      <c r="G209" s="221"/>
      <c r="H209" s="224">
        <v>1.5389999999999999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136</v>
      </c>
      <c r="AU209" s="230" t="s">
        <v>82</v>
      </c>
      <c r="AV209" s="13" t="s">
        <v>135</v>
      </c>
      <c r="AW209" s="13" t="s">
        <v>32</v>
      </c>
      <c r="AX209" s="13" t="s">
        <v>82</v>
      </c>
      <c r="AY209" s="230" t="s">
        <v>130</v>
      </c>
    </row>
    <row r="210" spans="1:65" s="2" customFormat="1" ht="24" customHeight="1">
      <c r="A210" s="33"/>
      <c r="B210" s="34"/>
      <c r="C210" s="194" t="s">
        <v>196</v>
      </c>
      <c r="D210" s="194" t="s">
        <v>131</v>
      </c>
      <c r="E210" s="195" t="s">
        <v>248</v>
      </c>
      <c r="F210" s="196" t="s">
        <v>249</v>
      </c>
      <c r="G210" s="197" t="s">
        <v>140</v>
      </c>
      <c r="H210" s="198">
        <v>1.8540000000000001</v>
      </c>
      <c r="I210" s="199"/>
      <c r="J210" s="200">
        <f>ROUND(I210*H210,2)</f>
        <v>0</v>
      </c>
      <c r="K210" s="201"/>
      <c r="L210" s="38"/>
      <c r="M210" s="202" t="s">
        <v>1</v>
      </c>
      <c r="N210" s="203" t="s">
        <v>40</v>
      </c>
      <c r="O210" s="70"/>
      <c r="P210" s="204">
        <f>O210*H210</f>
        <v>0</v>
      </c>
      <c r="Q210" s="204">
        <v>0</v>
      </c>
      <c r="R210" s="204">
        <f>Q210*H210</f>
        <v>0</v>
      </c>
      <c r="S210" s="204">
        <v>0</v>
      </c>
      <c r="T210" s="205">
        <f>S210*H210</f>
        <v>0</v>
      </c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R210" s="206" t="s">
        <v>135</v>
      </c>
      <c r="AT210" s="206" t="s">
        <v>131</v>
      </c>
      <c r="AU210" s="206" t="s">
        <v>82</v>
      </c>
      <c r="AY210" s="16" t="s">
        <v>130</v>
      </c>
      <c r="BE210" s="207">
        <f>IF(N210="základní",J210,0)</f>
        <v>0</v>
      </c>
      <c r="BF210" s="207">
        <f>IF(N210="snížená",J210,0)</f>
        <v>0</v>
      </c>
      <c r="BG210" s="207">
        <f>IF(N210="zákl. přenesená",J210,0)</f>
        <v>0</v>
      </c>
      <c r="BH210" s="207">
        <f>IF(N210="sníž. přenesená",J210,0)</f>
        <v>0</v>
      </c>
      <c r="BI210" s="207">
        <f>IF(N210="nulová",J210,0)</f>
        <v>0</v>
      </c>
      <c r="BJ210" s="16" t="s">
        <v>82</v>
      </c>
      <c r="BK210" s="207">
        <f>ROUND(I210*H210,2)</f>
        <v>0</v>
      </c>
      <c r="BL210" s="16" t="s">
        <v>135</v>
      </c>
      <c r="BM210" s="206" t="s">
        <v>250</v>
      </c>
    </row>
    <row r="211" spans="1:65" s="12" customFormat="1" ht="11.25">
      <c r="B211" s="208"/>
      <c r="C211" s="209"/>
      <c r="D211" s="210" t="s">
        <v>136</v>
      </c>
      <c r="E211" s="211" t="s">
        <v>1</v>
      </c>
      <c r="F211" s="212" t="s">
        <v>251</v>
      </c>
      <c r="G211" s="209"/>
      <c r="H211" s="213">
        <v>1.8540000000000001</v>
      </c>
      <c r="I211" s="214"/>
      <c r="J211" s="209"/>
      <c r="K211" s="209"/>
      <c r="L211" s="215"/>
      <c r="M211" s="216"/>
      <c r="N211" s="217"/>
      <c r="O211" s="217"/>
      <c r="P211" s="217"/>
      <c r="Q211" s="217"/>
      <c r="R211" s="217"/>
      <c r="S211" s="217"/>
      <c r="T211" s="218"/>
      <c r="AT211" s="219" t="s">
        <v>136</v>
      </c>
      <c r="AU211" s="219" t="s">
        <v>82</v>
      </c>
      <c r="AV211" s="12" t="s">
        <v>84</v>
      </c>
      <c r="AW211" s="12" t="s">
        <v>32</v>
      </c>
      <c r="AX211" s="12" t="s">
        <v>75</v>
      </c>
      <c r="AY211" s="219" t="s">
        <v>130</v>
      </c>
    </row>
    <row r="212" spans="1:65" s="13" customFormat="1" ht="11.25">
      <c r="B212" s="220"/>
      <c r="C212" s="221"/>
      <c r="D212" s="210" t="s">
        <v>136</v>
      </c>
      <c r="E212" s="222" t="s">
        <v>1</v>
      </c>
      <c r="F212" s="223" t="s">
        <v>138</v>
      </c>
      <c r="G212" s="221"/>
      <c r="H212" s="224">
        <v>1.8540000000000001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136</v>
      </c>
      <c r="AU212" s="230" t="s">
        <v>82</v>
      </c>
      <c r="AV212" s="13" t="s">
        <v>135</v>
      </c>
      <c r="AW212" s="13" t="s">
        <v>32</v>
      </c>
      <c r="AX212" s="13" t="s">
        <v>82</v>
      </c>
      <c r="AY212" s="230" t="s">
        <v>130</v>
      </c>
    </row>
    <row r="213" spans="1:65" s="11" customFormat="1" ht="25.9" customHeight="1">
      <c r="B213" s="180"/>
      <c r="C213" s="181"/>
      <c r="D213" s="182" t="s">
        <v>74</v>
      </c>
      <c r="E213" s="183" t="s">
        <v>135</v>
      </c>
      <c r="F213" s="183" t="s">
        <v>252</v>
      </c>
      <c r="G213" s="181"/>
      <c r="H213" s="181"/>
      <c r="I213" s="184"/>
      <c r="J213" s="185">
        <f>BK213</f>
        <v>0</v>
      </c>
      <c r="K213" s="181"/>
      <c r="L213" s="186"/>
      <c r="M213" s="187"/>
      <c r="N213" s="188"/>
      <c r="O213" s="188"/>
      <c r="P213" s="189">
        <f>SUM(P214:P233)</f>
        <v>0</v>
      </c>
      <c r="Q213" s="188"/>
      <c r="R213" s="189">
        <f>SUM(R214:R233)</f>
        <v>0</v>
      </c>
      <c r="S213" s="188"/>
      <c r="T213" s="190">
        <f>SUM(T214:T233)</f>
        <v>0</v>
      </c>
      <c r="AR213" s="191" t="s">
        <v>82</v>
      </c>
      <c r="AT213" s="192" t="s">
        <v>74</v>
      </c>
      <c r="AU213" s="192" t="s">
        <v>75</v>
      </c>
      <c r="AY213" s="191" t="s">
        <v>130</v>
      </c>
      <c r="BK213" s="193">
        <f>SUM(BK214:BK233)</f>
        <v>0</v>
      </c>
    </row>
    <row r="214" spans="1:65" s="2" customFormat="1" ht="24" customHeight="1">
      <c r="A214" s="33"/>
      <c r="B214" s="34"/>
      <c r="C214" s="194" t="s">
        <v>253</v>
      </c>
      <c r="D214" s="194" t="s">
        <v>131</v>
      </c>
      <c r="E214" s="195" t="s">
        <v>254</v>
      </c>
      <c r="F214" s="196" t="s">
        <v>255</v>
      </c>
      <c r="G214" s="197" t="s">
        <v>134</v>
      </c>
      <c r="H214" s="198">
        <v>14.984999999999999</v>
      </c>
      <c r="I214" s="199"/>
      <c r="J214" s="200">
        <f>ROUND(I214*H214,2)</f>
        <v>0</v>
      </c>
      <c r="K214" s="201"/>
      <c r="L214" s="38"/>
      <c r="M214" s="202" t="s">
        <v>1</v>
      </c>
      <c r="N214" s="203" t="s">
        <v>40</v>
      </c>
      <c r="O214" s="70"/>
      <c r="P214" s="204">
        <f>O214*H214</f>
        <v>0</v>
      </c>
      <c r="Q214" s="204">
        <v>0</v>
      </c>
      <c r="R214" s="204">
        <f>Q214*H214</f>
        <v>0</v>
      </c>
      <c r="S214" s="204">
        <v>0</v>
      </c>
      <c r="T214" s="205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06" t="s">
        <v>135</v>
      </c>
      <c r="AT214" s="206" t="s">
        <v>131</v>
      </c>
      <c r="AU214" s="206" t="s">
        <v>82</v>
      </c>
      <c r="AY214" s="16" t="s">
        <v>130</v>
      </c>
      <c r="BE214" s="207">
        <f>IF(N214="základní",J214,0)</f>
        <v>0</v>
      </c>
      <c r="BF214" s="207">
        <f>IF(N214="snížená",J214,0)</f>
        <v>0</v>
      </c>
      <c r="BG214" s="207">
        <f>IF(N214="zákl. přenesená",J214,0)</f>
        <v>0</v>
      </c>
      <c r="BH214" s="207">
        <f>IF(N214="sníž. přenesená",J214,0)</f>
        <v>0</v>
      </c>
      <c r="BI214" s="207">
        <f>IF(N214="nulová",J214,0)</f>
        <v>0</v>
      </c>
      <c r="BJ214" s="16" t="s">
        <v>82</v>
      </c>
      <c r="BK214" s="207">
        <f>ROUND(I214*H214,2)</f>
        <v>0</v>
      </c>
      <c r="BL214" s="16" t="s">
        <v>135</v>
      </c>
      <c r="BM214" s="206" t="s">
        <v>256</v>
      </c>
    </row>
    <row r="215" spans="1:65" s="14" customFormat="1" ht="11.25">
      <c r="B215" s="231"/>
      <c r="C215" s="232"/>
      <c r="D215" s="210" t="s">
        <v>136</v>
      </c>
      <c r="E215" s="233" t="s">
        <v>1</v>
      </c>
      <c r="F215" s="234" t="s">
        <v>185</v>
      </c>
      <c r="G215" s="232"/>
      <c r="H215" s="233" t="s">
        <v>1</v>
      </c>
      <c r="I215" s="235"/>
      <c r="J215" s="232"/>
      <c r="K215" s="232"/>
      <c r="L215" s="236"/>
      <c r="M215" s="237"/>
      <c r="N215" s="238"/>
      <c r="O215" s="238"/>
      <c r="P215" s="238"/>
      <c r="Q215" s="238"/>
      <c r="R215" s="238"/>
      <c r="S215" s="238"/>
      <c r="T215" s="239"/>
      <c r="AT215" s="240" t="s">
        <v>136</v>
      </c>
      <c r="AU215" s="240" t="s">
        <v>82</v>
      </c>
      <c r="AV215" s="14" t="s">
        <v>82</v>
      </c>
      <c r="AW215" s="14" t="s">
        <v>32</v>
      </c>
      <c r="AX215" s="14" t="s">
        <v>75</v>
      </c>
      <c r="AY215" s="240" t="s">
        <v>130</v>
      </c>
    </row>
    <row r="216" spans="1:65" s="12" customFormat="1" ht="11.25">
      <c r="B216" s="208"/>
      <c r="C216" s="209"/>
      <c r="D216" s="210" t="s">
        <v>136</v>
      </c>
      <c r="E216" s="211" t="s">
        <v>1</v>
      </c>
      <c r="F216" s="212" t="s">
        <v>257</v>
      </c>
      <c r="G216" s="209"/>
      <c r="H216" s="213">
        <v>14.984999999999999</v>
      </c>
      <c r="I216" s="214"/>
      <c r="J216" s="209"/>
      <c r="K216" s="209"/>
      <c r="L216" s="215"/>
      <c r="M216" s="216"/>
      <c r="N216" s="217"/>
      <c r="O216" s="217"/>
      <c r="P216" s="217"/>
      <c r="Q216" s="217"/>
      <c r="R216" s="217"/>
      <c r="S216" s="217"/>
      <c r="T216" s="218"/>
      <c r="AT216" s="219" t="s">
        <v>136</v>
      </c>
      <c r="AU216" s="219" t="s">
        <v>82</v>
      </c>
      <c r="AV216" s="12" t="s">
        <v>84</v>
      </c>
      <c r="AW216" s="12" t="s">
        <v>32</v>
      </c>
      <c r="AX216" s="12" t="s">
        <v>75</v>
      </c>
      <c r="AY216" s="219" t="s">
        <v>130</v>
      </c>
    </row>
    <row r="217" spans="1:65" s="13" customFormat="1" ht="11.25">
      <c r="B217" s="220"/>
      <c r="C217" s="221"/>
      <c r="D217" s="210" t="s">
        <v>136</v>
      </c>
      <c r="E217" s="222" t="s">
        <v>1</v>
      </c>
      <c r="F217" s="223" t="s">
        <v>138</v>
      </c>
      <c r="G217" s="221"/>
      <c r="H217" s="224">
        <v>14.984999999999999</v>
      </c>
      <c r="I217" s="225"/>
      <c r="J217" s="221"/>
      <c r="K217" s="221"/>
      <c r="L217" s="226"/>
      <c r="M217" s="227"/>
      <c r="N217" s="228"/>
      <c r="O217" s="228"/>
      <c r="P217" s="228"/>
      <c r="Q217" s="228"/>
      <c r="R217" s="228"/>
      <c r="S217" s="228"/>
      <c r="T217" s="229"/>
      <c r="AT217" s="230" t="s">
        <v>136</v>
      </c>
      <c r="AU217" s="230" t="s">
        <v>82</v>
      </c>
      <c r="AV217" s="13" t="s">
        <v>135</v>
      </c>
      <c r="AW217" s="13" t="s">
        <v>32</v>
      </c>
      <c r="AX217" s="13" t="s">
        <v>82</v>
      </c>
      <c r="AY217" s="230" t="s">
        <v>130</v>
      </c>
    </row>
    <row r="218" spans="1:65" s="2" customFormat="1" ht="16.5" customHeight="1">
      <c r="A218" s="33"/>
      <c r="B218" s="34"/>
      <c r="C218" s="194" t="s">
        <v>200</v>
      </c>
      <c r="D218" s="194" t="s">
        <v>131</v>
      </c>
      <c r="E218" s="195" t="s">
        <v>258</v>
      </c>
      <c r="F218" s="196" t="s">
        <v>259</v>
      </c>
      <c r="G218" s="197" t="s">
        <v>134</v>
      </c>
      <c r="H218" s="198">
        <v>95.575000000000003</v>
      </c>
      <c r="I218" s="199"/>
      <c r="J218" s="200">
        <f>ROUND(I218*H218,2)</f>
        <v>0</v>
      </c>
      <c r="K218" s="201"/>
      <c r="L218" s="38"/>
      <c r="M218" s="202" t="s">
        <v>1</v>
      </c>
      <c r="N218" s="203" t="s">
        <v>40</v>
      </c>
      <c r="O218" s="70"/>
      <c r="P218" s="204">
        <f>O218*H218</f>
        <v>0</v>
      </c>
      <c r="Q218" s="204">
        <v>0</v>
      </c>
      <c r="R218" s="204">
        <f>Q218*H218</f>
        <v>0</v>
      </c>
      <c r="S218" s="204">
        <v>0</v>
      </c>
      <c r="T218" s="205">
        <f>S218*H218</f>
        <v>0</v>
      </c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R218" s="206" t="s">
        <v>135</v>
      </c>
      <c r="AT218" s="206" t="s">
        <v>131</v>
      </c>
      <c r="AU218" s="206" t="s">
        <v>82</v>
      </c>
      <c r="AY218" s="16" t="s">
        <v>130</v>
      </c>
      <c r="BE218" s="207">
        <f>IF(N218="základní",J218,0)</f>
        <v>0</v>
      </c>
      <c r="BF218" s="207">
        <f>IF(N218="snížená",J218,0)</f>
        <v>0</v>
      </c>
      <c r="BG218" s="207">
        <f>IF(N218="zákl. přenesená",J218,0)</f>
        <v>0</v>
      </c>
      <c r="BH218" s="207">
        <f>IF(N218="sníž. přenesená",J218,0)</f>
        <v>0</v>
      </c>
      <c r="BI218" s="207">
        <f>IF(N218="nulová",J218,0)</f>
        <v>0</v>
      </c>
      <c r="BJ218" s="16" t="s">
        <v>82</v>
      </c>
      <c r="BK218" s="207">
        <f>ROUND(I218*H218,2)</f>
        <v>0</v>
      </c>
      <c r="BL218" s="16" t="s">
        <v>135</v>
      </c>
      <c r="BM218" s="206" t="s">
        <v>260</v>
      </c>
    </row>
    <row r="219" spans="1:65" s="14" customFormat="1" ht="11.25">
      <c r="B219" s="231"/>
      <c r="C219" s="232"/>
      <c r="D219" s="210" t="s">
        <v>136</v>
      </c>
      <c r="E219" s="233" t="s">
        <v>1</v>
      </c>
      <c r="F219" s="234" t="s">
        <v>261</v>
      </c>
      <c r="G219" s="232"/>
      <c r="H219" s="233" t="s">
        <v>1</v>
      </c>
      <c r="I219" s="235"/>
      <c r="J219" s="232"/>
      <c r="K219" s="232"/>
      <c r="L219" s="236"/>
      <c r="M219" s="237"/>
      <c r="N219" s="238"/>
      <c r="O219" s="238"/>
      <c r="P219" s="238"/>
      <c r="Q219" s="238"/>
      <c r="R219" s="238"/>
      <c r="S219" s="238"/>
      <c r="T219" s="239"/>
      <c r="AT219" s="240" t="s">
        <v>136</v>
      </c>
      <c r="AU219" s="240" t="s">
        <v>82</v>
      </c>
      <c r="AV219" s="14" t="s">
        <v>82</v>
      </c>
      <c r="AW219" s="14" t="s">
        <v>32</v>
      </c>
      <c r="AX219" s="14" t="s">
        <v>75</v>
      </c>
      <c r="AY219" s="240" t="s">
        <v>130</v>
      </c>
    </row>
    <row r="220" spans="1:65" s="12" customFormat="1" ht="11.25">
      <c r="B220" s="208"/>
      <c r="C220" s="209"/>
      <c r="D220" s="210" t="s">
        <v>136</v>
      </c>
      <c r="E220" s="211" t="s">
        <v>1</v>
      </c>
      <c r="F220" s="212" t="s">
        <v>262</v>
      </c>
      <c r="G220" s="209"/>
      <c r="H220" s="213">
        <v>95.575000000000003</v>
      </c>
      <c r="I220" s="214"/>
      <c r="J220" s="209"/>
      <c r="K220" s="209"/>
      <c r="L220" s="215"/>
      <c r="M220" s="216"/>
      <c r="N220" s="217"/>
      <c r="O220" s="217"/>
      <c r="P220" s="217"/>
      <c r="Q220" s="217"/>
      <c r="R220" s="217"/>
      <c r="S220" s="217"/>
      <c r="T220" s="218"/>
      <c r="AT220" s="219" t="s">
        <v>136</v>
      </c>
      <c r="AU220" s="219" t="s">
        <v>82</v>
      </c>
      <c r="AV220" s="12" t="s">
        <v>84</v>
      </c>
      <c r="AW220" s="12" t="s">
        <v>32</v>
      </c>
      <c r="AX220" s="12" t="s">
        <v>75</v>
      </c>
      <c r="AY220" s="219" t="s">
        <v>130</v>
      </c>
    </row>
    <row r="221" spans="1:65" s="13" customFormat="1" ht="11.25">
      <c r="B221" s="220"/>
      <c r="C221" s="221"/>
      <c r="D221" s="210" t="s">
        <v>136</v>
      </c>
      <c r="E221" s="222" t="s">
        <v>1</v>
      </c>
      <c r="F221" s="223" t="s">
        <v>138</v>
      </c>
      <c r="G221" s="221"/>
      <c r="H221" s="224">
        <v>95.575000000000003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136</v>
      </c>
      <c r="AU221" s="230" t="s">
        <v>82</v>
      </c>
      <c r="AV221" s="13" t="s">
        <v>135</v>
      </c>
      <c r="AW221" s="13" t="s">
        <v>32</v>
      </c>
      <c r="AX221" s="13" t="s">
        <v>82</v>
      </c>
      <c r="AY221" s="230" t="s">
        <v>130</v>
      </c>
    </row>
    <row r="222" spans="1:65" s="2" customFormat="1" ht="16.5" customHeight="1">
      <c r="A222" s="33"/>
      <c r="B222" s="34"/>
      <c r="C222" s="194" t="s">
        <v>263</v>
      </c>
      <c r="D222" s="194" t="s">
        <v>131</v>
      </c>
      <c r="E222" s="195" t="s">
        <v>264</v>
      </c>
      <c r="F222" s="196" t="s">
        <v>265</v>
      </c>
      <c r="G222" s="197" t="s">
        <v>134</v>
      </c>
      <c r="H222" s="198">
        <v>0.8</v>
      </c>
      <c r="I222" s="199"/>
      <c r="J222" s="200">
        <f>ROUND(I222*H222,2)</f>
        <v>0</v>
      </c>
      <c r="K222" s="201"/>
      <c r="L222" s="38"/>
      <c r="M222" s="202" t="s">
        <v>1</v>
      </c>
      <c r="N222" s="203" t="s">
        <v>40</v>
      </c>
      <c r="O222" s="70"/>
      <c r="P222" s="204">
        <f>O222*H222</f>
        <v>0</v>
      </c>
      <c r="Q222" s="204">
        <v>0</v>
      </c>
      <c r="R222" s="204">
        <f>Q222*H222</f>
        <v>0</v>
      </c>
      <c r="S222" s="204">
        <v>0</v>
      </c>
      <c r="T222" s="205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06" t="s">
        <v>135</v>
      </c>
      <c r="AT222" s="206" t="s">
        <v>131</v>
      </c>
      <c r="AU222" s="206" t="s">
        <v>82</v>
      </c>
      <c r="AY222" s="16" t="s">
        <v>130</v>
      </c>
      <c r="BE222" s="207">
        <f>IF(N222="základní",J222,0)</f>
        <v>0</v>
      </c>
      <c r="BF222" s="207">
        <f>IF(N222="snížená",J222,0)</f>
        <v>0</v>
      </c>
      <c r="BG222" s="207">
        <f>IF(N222="zákl. přenesená",J222,0)</f>
        <v>0</v>
      </c>
      <c r="BH222" s="207">
        <f>IF(N222="sníž. přenesená",J222,0)</f>
        <v>0</v>
      </c>
      <c r="BI222" s="207">
        <f>IF(N222="nulová",J222,0)</f>
        <v>0</v>
      </c>
      <c r="BJ222" s="16" t="s">
        <v>82</v>
      </c>
      <c r="BK222" s="207">
        <f>ROUND(I222*H222,2)</f>
        <v>0</v>
      </c>
      <c r="BL222" s="16" t="s">
        <v>135</v>
      </c>
      <c r="BM222" s="206" t="s">
        <v>266</v>
      </c>
    </row>
    <row r="223" spans="1:65" s="14" customFormat="1" ht="11.25">
      <c r="B223" s="231"/>
      <c r="C223" s="232"/>
      <c r="D223" s="210" t="s">
        <v>136</v>
      </c>
      <c r="E223" s="233" t="s">
        <v>1</v>
      </c>
      <c r="F223" s="234" t="s">
        <v>185</v>
      </c>
      <c r="G223" s="232"/>
      <c r="H223" s="233" t="s">
        <v>1</v>
      </c>
      <c r="I223" s="235"/>
      <c r="J223" s="232"/>
      <c r="K223" s="232"/>
      <c r="L223" s="236"/>
      <c r="M223" s="237"/>
      <c r="N223" s="238"/>
      <c r="O223" s="238"/>
      <c r="P223" s="238"/>
      <c r="Q223" s="238"/>
      <c r="R223" s="238"/>
      <c r="S223" s="238"/>
      <c r="T223" s="239"/>
      <c r="AT223" s="240" t="s">
        <v>136</v>
      </c>
      <c r="AU223" s="240" t="s">
        <v>82</v>
      </c>
      <c r="AV223" s="14" t="s">
        <v>82</v>
      </c>
      <c r="AW223" s="14" t="s">
        <v>32</v>
      </c>
      <c r="AX223" s="14" t="s">
        <v>75</v>
      </c>
      <c r="AY223" s="240" t="s">
        <v>130</v>
      </c>
    </row>
    <row r="224" spans="1:65" s="12" customFormat="1" ht="11.25">
      <c r="B224" s="208"/>
      <c r="C224" s="209"/>
      <c r="D224" s="210" t="s">
        <v>136</v>
      </c>
      <c r="E224" s="211" t="s">
        <v>1</v>
      </c>
      <c r="F224" s="212" t="s">
        <v>267</v>
      </c>
      <c r="G224" s="209"/>
      <c r="H224" s="213">
        <v>0.8</v>
      </c>
      <c r="I224" s="214"/>
      <c r="J224" s="209"/>
      <c r="K224" s="209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136</v>
      </c>
      <c r="AU224" s="219" t="s">
        <v>82</v>
      </c>
      <c r="AV224" s="12" t="s">
        <v>84</v>
      </c>
      <c r="AW224" s="12" t="s">
        <v>32</v>
      </c>
      <c r="AX224" s="12" t="s">
        <v>75</v>
      </c>
      <c r="AY224" s="219" t="s">
        <v>130</v>
      </c>
    </row>
    <row r="225" spans="1:65" s="13" customFormat="1" ht="11.25">
      <c r="B225" s="220"/>
      <c r="C225" s="221"/>
      <c r="D225" s="210" t="s">
        <v>136</v>
      </c>
      <c r="E225" s="222" t="s">
        <v>1</v>
      </c>
      <c r="F225" s="223" t="s">
        <v>138</v>
      </c>
      <c r="G225" s="221"/>
      <c r="H225" s="224">
        <v>0.8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136</v>
      </c>
      <c r="AU225" s="230" t="s">
        <v>82</v>
      </c>
      <c r="AV225" s="13" t="s">
        <v>135</v>
      </c>
      <c r="AW225" s="13" t="s">
        <v>32</v>
      </c>
      <c r="AX225" s="13" t="s">
        <v>82</v>
      </c>
      <c r="AY225" s="230" t="s">
        <v>130</v>
      </c>
    </row>
    <row r="226" spans="1:65" s="2" customFormat="1" ht="16.5" customHeight="1">
      <c r="A226" s="33"/>
      <c r="B226" s="34"/>
      <c r="C226" s="194" t="s">
        <v>204</v>
      </c>
      <c r="D226" s="194" t="s">
        <v>131</v>
      </c>
      <c r="E226" s="195" t="s">
        <v>268</v>
      </c>
      <c r="F226" s="196" t="s">
        <v>269</v>
      </c>
      <c r="G226" s="197" t="s">
        <v>134</v>
      </c>
      <c r="H226" s="198">
        <v>40</v>
      </c>
      <c r="I226" s="199"/>
      <c r="J226" s="200">
        <f>ROUND(I226*H226,2)</f>
        <v>0</v>
      </c>
      <c r="K226" s="201"/>
      <c r="L226" s="38"/>
      <c r="M226" s="202" t="s">
        <v>1</v>
      </c>
      <c r="N226" s="203" t="s">
        <v>40</v>
      </c>
      <c r="O226" s="70"/>
      <c r="P226" s="204">
        <f>O226*H226</f>
        <v>0</v>
      </c>
      <c r="Q226" s="204">
        <v>0</v>
      </c>
      <c r="R226" s="204">
        <f>Q226*H226</f>
        <v>0</v>
      </c>
      <c r="S226" s="204">
        <v>0</v>
      </c>
      <c r="T226" s="205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06" t="s">
        <v>135</v>
      </c>
      <c r="AT226" s="206" t="s">
        <v>131</v>
      </c>
      <c r="AU226" s="206" t="s">
        <v>82</v>
      </c>
      <c r="AY226" s="16" t="s">
        <v>130</v>
      </c>
      <c r="BE226" s="207">
        <f>IF(N226="základní",J226,0)</f>
        <v>0</v>
      </c>
      <c r="BF226" s="207">
        <f>IF(N226="snížená",J226,0)</f>
        <v>0</v>
      </c>
      <c r="BG226" s="207">
        <f>IF(N226="zákl. přenesená",J226,0)</f>
        <v>0</v>
      </c>
      <c r="BH226" s="207">
        <f>IF(N226="sníž. přenesená",J226,0)</f>
        <v>0</v>
      </c>
      <c r="BI226" s="207">
        <f>IF(N226="nulová",J226,0)</f>
        <v>0</v>
      </c>
      <c r="BJ226" s="16" t="s">
        <v>82</v>
      </c>
      <c r="BK226" s="207">
        <f>ROUND(I226*H226,2)</f>
        <v>0</v>
      </c>
      <c r="BL226" s="16" t="s">
        <v>135</v>
      </c>
      <c r="BM226" s="206" t="s">
        <v>270</v>
      </c>
    </row>
    <row r="227" spans="1:65" s="14" customFormat="1" ht="11.25">
      <c r="B227" s="231"/>
      <c r="C227" s="232"/>
      <c r="D227" s="210" t="s">
        <v>136</v>
      </c>
      <c r="E227" s="233" t="s">
        <v>1</v>
      </c>
      <c r="F227" s="234" t="s">
        <v>185</v>
      </c>
      <c r="G227" s="232"/>
      <c r="H227" s="233" t="s">
        <v>1</v>
      </c>
      <c r="I227" s="235"/>
      <c r="J227" s="232"/>
      <c r="K227" s="232"/>
      <c r="L227" s="236"/>
      <c r="M227" s="237"/>
      <c r="N227" s="238"/>
      <c r="O227" s="238"/>
      <c r="P227" s="238"/>
      <c r="Q227" s="238"/>
      <c r="R227" s="238"/>
      <c r="S227" s="238"/>
      <c r="T227" s="239"/>
      <c r="AT227" s="240" t="s">
        <v>136</v>
      </c>
      <c r="AU227" s="240" t="s">
        <v>82</v>
      </c>
      <c r="AV227" s="14" t="s">
        <v>82</v>
      </c>
      <c r="AW227" s="14" t="s">
        <v>32</v>
      </c>
      <c r="AX227" s="14" t="s">
        <v>75</v>
      </c>
      <c r="AY227" s="240" t="s">
        <v>130</v>
      </c>
    </row>
    <row r="228" spans="1:65" s="12" customFormat="1" ht="11.25">
      <c r="B228" s="208"/>
      <c r="C228" s="209"/>
      <c r="D228" s="210" t="s">
        <v>136</v>
      </c>
      <c r="E228" s="211" t="s">
        <v>1</v>
      </c>
      <c r="F228" s="212" t="s">
        <v>271</v>
      </c>
      <c r="G228" s="209"/>
      <c r="H228" s="213">
        <v>40</v>
      </c>
      <c r="I228" s="214"/>
      <c r="J228" s="209"/>
      <c r="K228" s="209"/>
      <c r="L228" s="215"/>
      <c r="M228" s="216"/>
      <c r="N228" s="217"/>
      <c r="O228" s="217"/>
      <c r="P228" s="217"/>
      <c r="Q228" s="217"/>
      <c r="R228" s="217"/>
      <c r="S228" s="217"/>
      <c r="T228" s="218"/>
      <c r="AT228" s="219" t="s">
        <v>136</v>
      </c>
      <c r="AU228" s="219" t="s">
        <v>82</v>
      </c>
      <c r="AV228" s="12" t="s">
        <v>84</v>
      </c>
      <c r="AW228" s="12" t="s">
        <v>32</v>
      </c>
      <c r="AX228" s="12" t="s">
        <v>75</v>
      </c>
      <c r="AY228" s="219" t="s">
        <v>130</v>
      </c>
    </row>
    <row r="229" spans="1:65" s="13" customFormat="1" ht="11.25">
      <c r="B229" s="220"/>
      <c r="C229" s="221"/>
      <c r="D229" s="210" t="s">
        <v>136</v>
      </c>
      <c r="E229" s="222" t="s">
        <v>1</v>
      </c>
      <c r="F229" s="223" t="s">
        <v>138</v>
      </c>
      <c r="G229" s="221"/>
      <c r="H229" s="224">
        <v>40</v>
      </c>
      <c r="I229" s="225"/>
      <c r="J229" s="221"/>
      <c r="K229" s="221"/>
      <c r="L229" s="226"/>
      <c r="M229" s="227"/>
      <c r="N229" s="228"/>
      <c r="O229" s="228"/>
      <c r="P229" s="228"/>
      <c r="Q229" s="228"/>
      <c r="R229" s="228"/>
      <c r="S229" s="228"/>
      <c r="T229" s="229"/>
      <c r="AT229" s="230" t="s">
        <v>136</v>
      </c>
      <c r="AU229" s="230" t="s">
        <v>82</v>
      </c>
      <c r="AV229" s="13" t="s">
        <v>135</v>
      </c>
      <c r="AW229" s="13" t="s">
        <v>32</v>
      </c>
      <c r="AX229" s="13" t="s">
        <v>82</v>
      </c>
      <c r="AY229" s="230" t="s">
        <v>130</v>
      </c>
    </row>
    <row r="230" spans="1:65" s="2" customFormat="1" ht="16.5" customHeight="1">
      <c r="A230" s="33"/>
      <c r="B230" s="34"/>
      <c r="C230" s="194" t="s">
        <v>272</v>
      </c>
      <c r="D230" s="194" t="s">
        <v>131</v>
      </c>
      <c r="E230" s="195" t="s">
        <v>273</v>
      </c>
      <c r="F230" s="196" t="s">
        <v>274</v>
      </c>
      <c r="G230" s="197" t="s">
        <v>134</v>
      </c>
      <c r="H230" s="198">
        <v>107.67</v>
      </c>
      <c r="I230" s="199"/>
      <c r="J230" s="200">
        <f>ROUND(I230*H230,2)</f>
        <v>0</v>
      </c>
      <c r="K230" s="201"/>
      <c r="L230" s="38"/>
      <c r="M230" s="202" t="s">
        <v>1</v>
      </c>
      <c r="N230" s="203" t="s">
        <v>40</v>
      </c>
      <c r="O230" s="70"/>
      <c r="P230" s="204">
        <f>O230*H230</f>
        <v>0</v>
      </c>
      <c r="Q230" s="204">
        <v>0</v>
      </c>
      <c r="R230" s="204">
        <f>Q230*H230</f>
        <v>0</v>
      </c>
      <c r="S230" s="204">
        <v>0</v>
      </c>
      <c r="T230" s="205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06" t="s">
        <v>135</v>
      </c>
      <c r="AT230" s="206" t="s">
        <v>131</v>
      </c>
      <c r="AU230" s="206" t="s">
        <v>82</v>
      </c>
      <c r="AY230" s="16" t="s">
        <v>130</v>
      </c>
      <c r="BE230" s="207">
        <f>IF(N230="základní",J230,0)</f>
        <v>0</v>
      </c>
      <c r="BF230" s="207">
        <f>IF(N230="snížená",J230,0)</f>
        <v>0</v>
      </c>
      <c r="BG230" s="207">
        <f>IF(N230="zákl. přenesená",J230,0)</f>
        <v>0</v>
      </c>
      <c r="BH230" s="207">
        <f>IF(N230="sníž. přenesená",J230,0)</f>
        <v>0</v>
      </c>
      <c r="BI230" s="207">
        <f>IF(N230="nulová",J230,0)</f>
        <v>0</v>
      </c>
      <c r="BJ230" s="16" t="s">
        <v>82</v>
      </c>
      <c r="BK230" s="207">
        <f>ROUND(I230*H230,2)</f>
        <v>0</v>
      </c>
      <c r="BL230" s="16" t="s">
        <v>135</v>
      </c>
      <c r="BM230" s="206" t="s">
        <v>275</v>
      </c>
    </row>
    <row r="231" spans="1:65" s="14" customFormat="1" ht="11.25">
      <c r="B231" s="231"/>
      <c r="C231" s="232"/>
      <c r="D231" s="210" t="s">
        <v>136</v>
      </c>
      <c r="E231" s="233" t="s">
        <v>1</v>
      </c>
      <c r="F231" s="234" t="s">
        <v>185</v>
      </c>
      <c r="G231" s="232"/>
      <c r="H231" s="233" t="s">
        <v>1</v>
      </c>
      <c r="I231" s="235"/>
      <c r="J231" s="232"/>
      <c r="K231" s="232"/>
      <c r="L231" s="236"/>
      <c r="M231" s="237"/>
      <c r="N231" s="238"/>
      <c r="O231" s="238"/>
      <c r="P231" s="238"/>
      <c r="Q231" s="238"/>
      <c r="R231" s="238"/>
      <c r="S231" s="238"/>
      <c r="T231" s="239"/>
      <c r="AT231" s="240" t="s">
        <v>136</v>
      </c>
      <c r="AU231" s="240" t="s">
        <v>82</v>
      </c>
      <c r="AV231" s="14" t="s">
        <v>82</v>
      </c>
      <c r="AW231" s="14" t="s">
        <v>32</v>
      </c>
      <c r="AX231" s="14" t="s">
        <v>75</v>
      </c>
      <c r="AY231" s="240" t="s">
        <v>130</v>
      </c>
    </row>
    <row r="232" spans="1:65" s="12" customFormat="1" ht="11.25">
      <c r="B232" s="208"/>
      <c r="C232" s="209"/>
      <c r="D232" s="210" t="s">
        <v>136</v>
      </c>
      <c r="E232" s="211" t="s">
        <v>1</v>
      </c>
      <c r="F232" s="212" t="s">
        <v>276</v>
      </c>
      <c r="G232" s="209"/>
      <c r="H232" s="213">
        <v>107.67</v>
      </c>
      <c r="I232" s="214"/>
      <c r="J232" s="209"/>
      <c r="K232" s="209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136</v>
      </c>
      <c r="AU232" s="219" t="s">
        <v>82</v>
      </c>
      <c r="AV232" s="12" t="s">
        <v>84</v>
      </c>
      <c r="AW232" s="12" t="s">
        <v>32</v>
      </c>
      <c r="AX232" s="12" t="s">
        <v>75</v>
      </c>
      <c r="AY232" s="219" t="s">
        <v>130</v>
      </c>
    </row>
    <row r="233" spans="1:65" s="13" customFormat="1" ht="11.25">
      <c r="B233" s="220"/>
      <c r="C233" s="221"/>
      <c r="D233" s="210" t="s">
        <v>136</v>
      </c>
      <c r="E233" s="222" t="s">
        <v>1</v>
      </c>
      <c r="F233" s="223" t="s">
        <v>138</v>
      </c>
      <c r="G233" s="221"/>
      <c r="H233" s="224">
        <v>107.67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136</v>
      </c>
      <c r="AU233" s="230" t="s">
        <v>82</v>
      </c>
      <c r="AV233" s="13" t="s">
        <v>135</v>
      </c>
      <c r="AW233" s="13" t="s">
        <v>32</v>
      </c>
      <c r="AX233" s="13" t="s">
        <v>82</v>
      </c>
      <c r="AY233" s="230" t="s">
        <v>130</v>
      </c>
    </row>
    <row r="234" spans="1:65" s="11" customFormat="1" ht="25.9" customHeight="1">
      <c r="B234" s="180"/>
      <c r="C234" s="181"/>
      <c r="D234" s="182" t="s">
        <v>74</v>
      </c>
      <c r="E234" s="183" t="s">
        <v>162</v>
      </c>
      <c r="F234" s="183" t="s">
        <v>277</v>
      </c>
      <c r="G234" s="181"/>
      <c r="H234" s="181"/>
      <c r="I234" s="184"/>
      <c r="J234" s="185">
        <f>BK234</f>
        <v>0</v>
      </c>
      <c r="K234" s="181"/>
      <c r="L234" s="186"/>
      <c r="M234" s="187"/>
      <c r="N234" s="188"/>
      <c r="O234" s="188"/>
      <c r="P234" s="189">
        <f>SUM(P235:P243)</f>
        <v>0</v>
      </c>
      <c r="Q234" s="188"/>
      <c r="R234" s="189">
        <f>SUM(R235:R243)</f>
        <v>0</v>
      </c>
      <c r="S234" s="188"/>
      <c r="T234" s="190">
        <f>SUM(T235:T243)</f>
        <v>0</v>
      </c>
      <c r="AR234" s="191" t="s">
        <v>82</v>
      </c>
      <c r="AT234" s="192" t="s">
        <v>74</v>
      </c>
      <c r="AU234" s="192" t="s">
        <v>75</v>
      </c>
      <c r="AY234" s="191" t="s">
        <v>130</v>
      </c>
      <c r="BK234" s="193">
        <f>SUM(BK235:BK243)</f>
        <v>0</v>
      </c>
    </row>
    <row r="235" spans="1:65" s="2" customFormat="1" ht="24" customHeight="1">
      <c r="A235" s="33"/>
      <c r="B235" s="34"/>
      <c r="C235" s="194" t="s">
        <v>207</v>
      </c>
      <c r="D235" s="194" t="s">
        <v>131</v>
      </c>
      <c r="E235" s="195" t="s">
        <v>278</v>
      </c>
      <c r="F235" s="196" t="s">
        <v>279</v>
      </c>
      <c r="G235" s="197" t="s">
        <v>199</v>
      </c>
      <c r="H235" s="198">
        <v>120.75</v>
      </c>
      <c r="I235" s="199"/>
      <c r="J235" s="200">
        <f>ROUND(I235*H235,2)</f>
        <v>0</v>
      </c>
      <c r="K235" s="201"/>
      <c r="L235" s="38"/>
      <c r="M235" s="202" t="s">
        <v>1</v>
      </c>
      <c r="N235" s="203" t="s">
        <v>40</v>
      </c>
      <c r="O235" s="70"/>
      <c r="P235" s="204">
        <f>O235*H235</f>
        <v>0</v>
      </c>
      <c r="Q235" s="204">
        <v>0</v>
      </c>
      <c r="R235" s="204">
        <f>Q235*H235</f>
        <v>0</v>
      </c>
      <c r="S235" s="204">
        <v>0</v>
      </c>
      <c r="T235" s="205">
        <f>S235*H235</f>
        <v>0</v>
      </c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R235" s="206" t="s">
        <v>135</v>
      </c>
      <c r="AT235" s="206" t="s">
        <v>131</v>
      </c>
      <c r="AU235" s="206" t="s">
        <v>82</v>
      </c>
      <c r="AY235" s="16" t="s">
        <v>130</v>
      </c>
      <c r="BE235" s="207">
        <f>IF(N235="základní",J235,0)</f>
        <v>0</v>
      </c>
      <c r="BF235" s="207">
        <f>IF(N235="snížená",J235,0)</f>
        <v>0</v>
      </c>
      <c r="BG235" s="207">
        <f>IF(N235="zákl. přenesená",J235,0)</f>
        <v>0</v>
      </c>
      <c r="BH235" s="207">
        <f>IF(N235="sníž. přenesená",J235,0)</f>
        <v>0</v>
      </c>
      <c r="BI235" s="207">
        <f>IF(N235="nulová",J235,0)</f>
        <v>0</v>
      </c>
      <c r="BJ235" s="16" t="s">
        <v>82</v>
      </c>
      <c r="BK235" s="207">
        <f>ROUND(I235*H235,2)</f>
        <v>0</v>
      </c>
      <c r="BL235" s="16" t="s">
        <v>135</v>
      </c>
      <c r="BM235" s="206" t="s">
        <v>280</v>
      </c>
    </row>
    <row r="236" spans="1:65" s="12" customFormat="1" ht="11.25">
      <c r="B236" s="208"/>
      <c r="C236" s="209"/>
      <c r="D236" s="210" t="s">
        <v>136</v>
      </c>
      <c r="E236" s="211" t="s">
        <v>1</v>
      </c>
      <c r="F236" s="212" t="s">
        <v>281</v>
      </c>
      <c r="G236" s="209"/>
      <c r="H236" s="213">
        <v>120.75</v>
      </c>
      <c r="I236" s="214"/>
      <c r="J236" s="209"/>
      <c r="K236" s="209"/>
      <c r="L236" s="215"/>
      <c r="M236" s="216"/>
      <c r="N236" s="217"/>
      <c r="O236" s="217"/>
      <c r="P236" s="217"/>
      <c r="Q236" s="217"/>
      <c r="R236" s="217"/>
      <c r="S236" s="217"/>
      <c r="T236" s="218"/>
      <c r="AT236" s="219" t="s">
        <v>136</v>
      </c>
      <c r="AU236" s="219" t="s">
        <v>82</v>
      </c>
      <c r="AV236" s="12" t="s">
        <v>84</v>
      </c>
      <c r="AW236" s="12" t="s">
        <v>32</v>
      </c>
      <c r="AX236" s="12" t="s">
        <v>75</v>
      </c>
      <c r="AY236" s="219" t="s">
        <v>130</v>
      </c>
    </row>
    <row r="237" spans="1:65" s="13" customFormat="1" ht="11.25">
      <c r="B237" s="220"/>
      <c r="C237" s="221"/>
      <c r="D237" s="210" t="s">
        <v>136</v>
      </c>
      <c r="E237" s="222" t="s">
        <v>1</v>
      </c>
      <c r="F237" s="223" t="s">
        <v>138</v>
      </c>
      <c r="G237" s="221"/>
      <c r="H237" s="224">
        <v>120.75</v>
      </c>
      <c r="I237" s="225"/>
      <c r="J237" s="221"/>
      <c r="K237" s="221"/>
      <c r="L237" s="226"/>
      <c r="M237" s="227"/>
      <c r="N237" s="228"/>
      <c r="O237" s="228"/>
      <c r="P237" s="228"/>
      <c r="Q237" s="228"/>
      <c r="R237" s="228"/>
      <c r="S237" s="228"/>
      <c r="T237" s="229"/>
      <c r="AT237" s="230" t="s">
        <v>136</v>
      </c>
      <c r="AU237" s="230" t="s">
        <v>82</v>
      </c>
      <c r="AV237" s="13" t="s">
        <v>135</v>
      </c>
      <c r="AW237" s="13" t="s">
        <v>32</v>
      </c>
      <c r="AX237" s="13" t="s">
        <v>82</v>
      </c>
      <c r="AY237" s="230" t="s">
        <v>130</v>
      </c>
    </row>
    <row r="238" spans="1:65" s="2" customFormat="1" ht="16.5" customHeight="1">
      <c r="A238" s="33"/>
      <c r="B238" s="34"/>
      <c r="C238" s="194" t="s">
        <v>282</v>
      </c>
      <c r="D238" s="194" t="s">
        <v>131</v>
      </c>
      <c r="E238" s="195" t="s">
        <v>283</v>
      </c>
      <c r="F238" s="196" t="s">
        <v>284</v>
      </c>
      <c r="G238" s="197" t="s">
        <v>199</v>
      </c>
      <c r="H238" s="198">
        <v>120.75</v>
      </c>
      <c r="I238" s="199"/>
      <c r="J238" s="200">
        <f>ROUND(I238*H238,2)</f>
        <v>0</v>
      </c>
      <c r="K238" s="201"/>
      <c r="L238" s="38"/>
      <c r="M238" s="202" t="s">
        <v>1</v>
      </c>
      <c r="N238" s="203" t="s">
        <v>40</v>
      </c>
      <c r="O238" s="70"/>
      <c r="P238" s="204">
        <f>O238*H238</f>
        <v>0</v>
      </c>
      <c r="Q238" s="204">
        <v>0</v>
      </c>
      <c r="R238" s="204">
        <f>Q238*H238</f>
        <v>0</v>
      </c>
      <c r="S238" s="204">
        <v>0</v>
      </c>
      <c r="T238" s="205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06" t="s">
        <v>135</v>
      </c>
      <c r="AT238" s="206" t="s">
        <v>131</v>
      </c>
      <c r="AU238" s="206" t="s">
        <v>82</v>
      </c>
      <c r="AY238" s="16" t="s">
        <v>130</v>
      </c>
      <c r="BE238" s="207">
        <f>IF(N238="základní",J238,0)</f>
        <v>0</v>
      </c>
      <c r="BF238" s="207">
        <f>IF(N238="snížená",J238,0)</f>
        <v>0</v>
      </c>
      <c r="BG238" s="207">
        <f>IF(N238="zákl. přenesená",J238,0)</f>
        <v>0</v>
      </c>
      <c r="BH238" s="207">
        <f>IF(N238="sníž. přenesená",J238,0)</f>
        <v>0</v>
      </c>
      <c r="BI238" s="207">
        <f>IF(N238="nulová",J238,0)</f>
        <v>0</v>
      </c>
      <c r="BJ238" s="16" t="s">
        <v>82</v>
      </c>
      <c r="BK238" s="207">
        <f>ROUND(I238*H238,2)</f>
        <v>0</v>
      </c>
      <c r="BL238" s="16" t="s">
        <v>135</v>
      </c>
      <c r="BM238" s="206" t="s">
        <v>285</v>
      </c>
    </row>
    <row r="239" spans="1:65" s="12" customFormat="1" ht="11.25">
      <c r="B239" s="208"/>
      <c r="C239" s="209"/>
      <c r="D239" s="210" t="s">
        <v>136</v>
      </c>
      <c r="E239" s="211" t="s">
        <v>1</v>
      </c>
      <c r="F239" s="212" t="s">
        <v>286</v>
      </c>
      <c r="G239" s="209"/>
      <c r="H239" s="213">
        <v>120.75</v>
      </c>
      <c r="I239" s="214"/>
      <c r="J239" s="209"/>
      <c r="K239" s="209"/>
      <c r="L239" s="215"/>
      <c r="M239" s="216"/>
      <c r="N239" s="217"/>
      <c r="O239" s="217"/>
      <c r="P239" s="217"/>
      <c r="Q239" s="217"/>
      <c r="R239" s="217"/>
      <c r="S239" s="217"/>
      <c r="T239" s="218"/>
      <c r="AT239" s="219" t="s">
        <v>136</v>
      </c>
      <c r="AU239" s="219" t="s">
        <v>82</v>
      </c>
      <c r="AV239" s="12" t="s">
        <v>84</v>
      </c>
      <c r="AW239" s="12" t="s">
        <v>32</v>
      </c>
      <c r="AX239" s="12" t="s">
        <v>75</v>
      </c>
      <c r="AY239" s="219" t="s">
        <v>130</v>
      </c>
    </row>
    <row r="240" spans="1:65" s="13" customFormat="1" ht="11.25">
      <c r="B240" s="220"/>
      <c r="C240" s="221"/>
      <c r="D240" s="210" t="s">
        <v>136</v>
      </c>
      <c r="E240" s="222" t="s">
        <v>1</v>
      </c>
      <c r="F240" s="223" t="s">
        <v>138</v>
      </c>
      <c r="G240" s="221"/>
      <c r="H240" s="224">
        <v>120.75</v>
      </c>
      <c r="I240" s="225"/>
      <c r="J240" s="221"/>
      <c r="K240" s="221"/>
      <c r="L240" s="226"/>
      <c r="M240" s="227"/>
      <c r="N240" s="228"/>
      <c r="O240" s="228"/>
      <c r="P240" s="228"/>
      <c r="Q240" s="228"/>
      <c r="R240" s="228"/>
      <c r="S240" s="228"/>
      <c r="T240" s="229"/>
      <c r="AT240" s="230" t="s">
        <v>136</v>
      </c>
      <c r="AU240" s="230" t="s">
        <v>82</v>
      </c>
      <c r="AV240" s="13" t="s">
        <v>135</v>
      </c>
      <c r="AW240" s="13" t="s">
        <v>32</v>
      </c>
      <c r="AX240" s="13" t="s">
        <v>82</v>
      </c>
      <c r="AY240" s="230" t="s">
        <v>130</v>
      </c>
    </row>
    <row r="241" spans="1:65" s="2" customFormat="1" ht="16.5" customHeight="1">
      <c r="A241" s="33"/>
      <c r="B241" s="34"/>
      <c r="C241" s="194" t="s">
        <v>213</v>
      </c>
      <c r="D241" s="194" t="s">
        <v>131</v>
      </c>
      <c r="E241" s="195" t="s">
        <v>287</v>
      </c>
      <c r="F241" s="196" t="s">
        <v>288</v>
      </c>
      <c r="G241" s="197" t="s">
        <v>199</v>
      </c>
      <c r="H241" s="198">
        <v>177.34399999999999</v>
      </c>
      <c r="I241" s="199"/>
      <c r="J241" s="200">
        <f>ROUND(I241*H241,2)</f>
        <v>0</v>
      </c>
      <c r="K241" s="201"/>
      <c r="L241" s="38"/>
      <c r="M241" s="202" t="s">
        <v>1</v>
      </c>
      <c r="N241" s="203" t="s">
        <v>40</v>
      </c>
      <c r="O241" s="70"/>
      <c r="P241" s="204">
        <f>O241*H241</f>
        <v>0</v>
      </c>
      <c r="Q241" s="204">
        <v>0</v>
      </c>
      <c r="R241" s="204">
        <f>Q241*H241</f>
        <v>0</v>
      </c>
      <c r="S241" s="204">
        <v>0</v>
      </c>
      <c r="T241" s="205">
        <f>S241*H241</f>
        <v>0</v>
      </c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R241" s="206" t="s">
        <v>135</v>
      </c>
      <c r="AT241" s="206" t="s">
        <v>131</v>
      </c>
      <c r="AU241" s="206" t="s">
        <v>82</v>
      </c>
      <c r="AY241" s="16" t="s">
        <v>130</v>
      </c>
      <c r="BE241" s="207">
        <f>IF(N241="základní",J241,0)</f>
        <v>0</v>
      </c>
      <c r="BF241" s="207">
        <f>IF(N241="snížená",J241,0)</f>
        <v>0</v>
      </c>
      <c r="BG241" s="207">
        <f>IF(N241="zákl. přenesená",J241,0)</f>
        <v>0</v>
      </c>
      <c r="BH241" s="207">
        <f>IF(N241="sníž. přenesená",J241,0)</f>
        <v>0</v>
      </c>
      <c r="BI241" s="207">
        <f>IF(N241="nulová",J241,0)</f>
        <v>0</v>
      </c>
      <c r="BJ241" s="16" t="s">
        <v>82</v>
      </c>
      <c r="BK241" s="207">
        <f>ROUND(I241*H241,2)</f>
        <v>0</v>
      </c>
      <c r="BL241" s="16" t="s">
        <v>135</v>
      </c>
      <c r="BM241" s="206" t="s">
        <v>289</v>
      </c>
    </row>
    <row r="242" spans="1:65" s="12" customFormat="1" ht="22.5">
      <c r="B242" s="208"/>
      <c r="C242" s="209"/>
      <c r="D242" s="210" t="s">
        <v>136</v>
      </c>
      <c r="E242" s="211" t="s">
        <v>1</v>
      </c>
      <c r="F242" s="212" t="s">
        <v>290</v>
      </c>
      <c r="G242" s="209"/>
      <c r="H242" s="213">
        <v>177.34399999999999</v>
      </c>
      <c r="I242" s="214"/>
      <c r="J242" s="209"/>
      <c r="K242" s="209"/>
      <c r="L242" s="215"/>
      <c r="M242" s="216"/>
      <c r="N242" s="217"/>
      <c r="O242" s="217"/>
      <c r="P242" s="217"/>
      <c r="Q242" s="217"/>
      <c r="R242" s="217"/>
      <c r="S242" s="217"/>
      <c r="T242" s="218"/>
      <c r="AT242" s="219" t="s">
        <v>136</v>
      </c>
      <c r="AU242" s="219" t="s">
        <v>82</v>
      </c>
      <c r="AV242" s="12" t="s">
        <v>84</v>
      </c>
      <c r="AW242" s="12" t="s">
        <v>32</v>
      </c>
      <c r="AX242" s="12" t="s">
        <v>75</v>
      </c>
      <c r="AY242" s="219" t="s">
        <v>130</v>
      </c>
    </row>
    <row r="243" spans="1:65" s="13" customFormat="1" ht="11.25">
      <c r="B243" s="220"/>
      <c r="C243" s="221"/>
      <c r="D243" s="210" t="s">
        <v>136</v>
      </c>
      <c r="E243" s="222" t="s">
        <v>1</v>
      </c>
      <c r="F243" s="223" t="s">
        <v>138</v>
      </c>
      <c r="G243" s="221"/>
      <c r="H243" s="224">
        <v>177.34399999999999</v>
      </c>
      <c r="I243" s="225"/>
      <c r="J243" s="221"/>
      <c r="K243" s="221"/>
      <c r="L243" s="226"/>
      <c r="M243" s="227"/>
      <c r="N243" s="228"/>
      <c r="O243" s="228"/>
      <c r="P243" s="228"/>
      <c r="Q243" s="228"/>
      <c r="R243" s="228"/>
      <c r="S243" s="228"/>
      <c r="T243" s="229"/>
      <c r="AT243" s="230" t="s">
        <v>136</v>
      </c>
      <c r="AU243" s="230" t="s">
        <v>82</v>
      </c>
      <c r="AV243" s="13" t="s">
        <v>135</v>
      </c>
      <c r="AW243" s="13" t="s">
        <v>32</v>
      </c>
      <c r="AX243" s="13" t="s">
        <v>82</v>
      </c>
      <c r="AY243" s="230" t="s">
        <v>130</v>
      </c>
    </row>
    <row r="244" spans="1:65" s="11" customFormat="1" ht="25.9" customHeight="1">
      <c r="B244" s="180"/>
      <c r="C244" s="181"/>
      <c r="D244" s="182" t="s">
        <v>74</v>
      </c>
      <c r="E244" s="183" t="s">
        <v>151</v>
      </c>
      <c r="F244" s="183" t="s">
        <v>291</v>
      </c>
      <c r="G244" s="181"/>
      <c r="H244" s="181"/>
      <c r="I244" s="184"/>
      <c r="J244" s="185">
        <f>BK244</f>
        <v>0</v>
      </c>
      <c r="K244" s="181"/>
      <c r="L244" s="186"/>
      <c r="M244" s="187"/>
      <c r="N244" s="188"/>
      <c r="O244" s="188"/>
      <c r="P244" s="189">
        <f>SUM(P245:P254)</f>
        <v>0</v>
      </c>
      <c r="Q244" s="188"/>
      <c r="R244" s="189">
        <f>SUM(R245:R254)</f>
        <v>0</v>
      </c>
      <c r="S244" s="188"/>
      <c r="T244" s="190">
        <f>SUM(T245:T254)</f>
        <v>0</v>
      </c>
      <c r="AR244" s="191" t="s">
        <v>82</v>
      </c>
      <c r="AT244" s="192" t="s">
        <v>74</v>
      </c>
      <c r="AU244" s="192" t="s">
        <v>75</v>
      </c>
      <c r="AY244" s="191" t="s">
        <v>130</v>
      </c>
      <c r="BK244" s="193">
        <f>SUM(BK245:BK254)</f>
        <v>0</v>
      </c>
    </row>
    <row r="245" spans="1:65" s="2" customFormat="1" ht="24" customHeight="1">
      <c r="A245" s="33"/>
      <c r="B245" s="34"/>
      <c r="C245" s="194" t="s">
        <v>292</v>
      </c>
      <c r="D245" s="194" t="s">
        <v>131</v>
      </c>
      <c r="E245" s="195" t="s">
        <v>293</v>
      </c>
      <c r="F245" s="196" t="s">
        <v>294</v>
      </c>
      <c r="G245" s="197" t="s">
        <v>295</v>
      </c>
      <c r="H245" s="198">
        <v>4.5</v>
      </c>
      <c r="I245" s="199"/>
      <c r="J245" s="200">
        <f>ROUND(I245*H245,2)</f>
        <v>0</v>
      </c>
      <c r="K245" s="201"/>
      <c r="L245" s="38"/>
      <c r="M245" s="202" t="s">
        <v>1</v>
      </c>
      <c r="N245" s="203" t="s">
        <v>40</v>
      </c>
      <c r="O245" s="70"/>
      <c r="P245" s="204">
        <f>O245*H245</f>
        <v>0</v>
      </c>
      <c r="Q245" s="204">
        <v>0</v>
      </c>
      <c r="R245" s="204">
        <f>Q245*H245</f>
        <v>0</v>
      </c>
      <c r="S245" s="204">
        <v>0</v>
      </c>
      <c r="T245" s="205">
        <f>S245*H245</f>
        <v>0</v>
      </c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R245" s="206" t="s">
        <v>135</v>
      </c>
      <c r="AT245" s="206" t="s">
        <v>131</v>
      </c>
      <c r="AU245" s="206" t="s">
        <v>82</v>
      </c>
      <c r="AY245" s="16" t="s">
        <v>130</v>
      </c>
      <c r="BE245" s="207">
        <f>IF(N245="základní",J245,0)</f>
        <v>0</v>
      </c>
      <c r="BF245" s="207">
        <f>IF(N245="snížená",J245,0)</f>
        <v>0</v>
      </c>
      <c r="BG245" s="207">
        <f>IF(N245="zákl. přenesená",J245,0)</f>
        <v>0</v>
      </c>
      <c r="BH245" s="207">
        <f>IF(N245="sníž. přenesená",J245,0)</f>
        <v>0</v>
      </c>
      <c r="BI245" s="207">
        <f>IF(N245="nulová",J245,0)</f>
        <v>0</v>
      </c>
      <c r="BJ245" s="16" t="s">
        <v>82</v>
      </c>
      <c r="BK245" s="207">
        <f>ROUND(I245*H245,2)</f>
        <v>0</v>
      </c>
      <c r="BL245" s="16" t="s">
        <v>135</v>
      </c>
      <c r="BM245" s="206" t="s">
        <v>296</v>
      </c>
    </row>
    <row r="246" spans="1:65" s="14" customFormat="1" ht="11.25">
      <c r="B246" s="231"/>
      <c r="C246" s="232"/>
      <c r="D246" s="210" t="s">
        <v>136</v>
      </c>
      <c r="E246" s="233" t="s">
        <v>1</v>
      </c>
      <c r="F246" s="234" t="s">
        <v>185</v>
      </c>
      <c r="G246" s="232"/>
      <c r="H246" s="233" t="s">
        <v>1</v>
      </c>
      <c r="I246" s="235"/>
      <c r="J246" s="232"/>
      <c r="K246" s="232"/>
      <c r="L246" s="236"/>
      <c r="M246" s="237"/>
      <c r="N246" s="238"/>
      <c r="O246" s="238"/>
      <c r="P246" s="238"/>
      <c r="Q246" s="238"/>
      <c r="R246" s="238"/>
      <c r="S246" s="238"/>
      <c r="T246" s="239"/>
      <c r="AT246" s="240" t="s">
        <v>136</v>
      </c>
      <c r="AU246" s="240" t="s">
        <v>82</v>
      </c>
      <c r="AV246" s="14" t="s">
        <v>82</v>
      </c>
      <c r="AW246" s="14" t="s">
        <v>32</v>
      </c>
      <c r="AX246" s="14" t="s">
        <v>75</v>
      </c>
      <c r="AY246" s="240" t="s">
        <v>130</v>
      </c>
    </row>
    <row r="247" spans="1:65" s="12" customFormat="1" ht="11.25">
      <c r="B247" s="208"/>
      <c r="C247" s="209"/>
      <c r="D247" s="210" t="s">
        <v>136</v>
      </c>
      <c r="E247" s="211" t="s">
        <v>1</v>
      </c>
      <c r="F247" s="212" t="s">
        <v>297</v>
      </c>
      <c r="G247" s="209"/>
      <c r="H247" s="213">
        <v>4.5</v>
      </c>
      <c r="I247" s="214"/>
      <c r="J247" s="209"/>
      <c r="K247" s="209"/>
      <c r="L247" s="215"/>
      <c r="M247" s="216"/>
      <c r="N247" s="217"/>
      <c r="O247" s="217"/>
      <c r="P247" s="217"/>
      <c r="Q247" s="217"/>
      <c r="R247" s="217"/>
      <c r="S247" s="217"/>
      <c r="T247" s="218"/>
      <c r="AT247" s="219" t="s">
        <v>136</v>
      </c>
      <c r="AU247" s="219" t="s">
        <v>82</v>
      </c>
      <c r="AV247" s="12" t="s">
        <v>84</v>
      </c>
      <c r="AW247" s="12" t="s">
        <v>32</v>
      </c>
      <c r="AX247" s="12" t="s">
        <v>75</v>
      </c>
      <c r="AY247" s="219" t="s">
        <v>130</v>
      </c>
    </row>
    <row r="248" spans="1:65" s="13" customFormat="1" ht="11.25">
      <c r="B248" s="220"/>
      <c r="C248" s="221"/>
      <c r="D248" s="210" t="s">
        <v>136</v>
      </c>
      <c r="E248" s="222" t="s">
        <v>1</v>
      </c>
      <c r="F248" s="223" t="s">
        <v>138</v>
      </c>
      <c r="G248" s="221"/>
      <c r="H248" s="224">
        <v>4.5</v>
      </c>
      <c r="I248" s="225"/>
      <c r="J248" s="221"/>
      <c r="K248" s="221"/>
      <c r="L248" s="226"/>
      <c r="M248" s="227"/>
      <c r="N248" s="228"/>
      <c r="O248" s="228"/>
      <c r="P248" s="228"/>
      <c r="Q248" s="228"/>
      <c r="R248" s="228"/>
      <c r="S248" s="228"/>
      <c r="T248" s="229"/>
      <c r="AT248" s="230" t="s">
        <v>136</v>
      </c>
      <c r="AU248" s="230" t="s">
        <v>82</v>
      </c>
      <c r="AV248" s="13" t="s">
        <v>135</v>
      </c>
      <c r="AW248" s="13" t="s">
        <v>32</v>
      </c>
      <c r="AX248" s="13" t="s">
        <v>82</v>
      </c>
      <c r="AY248" s="230" t="s">
        <v>130</v>
      </c>
    </row>
    <row r="249" spans="1:65" s="2" customFormat="1" ht="24" customHeight="1">
      <c r="A249" s="33"/>
      <c r="B249" s="34"/>
      <c r="C249" s="194" t="s">
        <v>217</v>
      </c>
      <c r="D249" s="194" t="s">
        <v>131</v>
      </c>
      <c r="E249" s="195" t="s">
        <v>298</v>
      </c>
      <c r="F249" s="196" t="s">
        <v>299</v>
      </c>
      <c r="G249" s="197" t="s">
        <v>295</v>
      </c>
      <c r="H249" s="198">
        <v>6</v>
      </c>
      <c r="I249" s="199"/>
      <c r="J249" s="200">
        <f>ROUND(I249*H249,2)</f>
        <v>0</v>
      </c>
      <c r="K249" s="201"/>
      <c r="L249" s="38"/>
      <c r="M249" s="202" t="s">
        <v>1</v>
      </c>
      <c r="N249" s="203" t="s">
        <v>40</v>
      </c>
      <c r="O249" s="70"/>
      <c r="P249" s="204">
        <f>O249*H249</f>
        <v>0</v>
      </c>
      <c r="Q249" s="204">
        <v>0</v>
      </c>
      <c r="R249" s="204">
        <f>Q249*H249</f>
        <v>0</v>
      </c>
      <c r="S249" s="204">
        <v>0</v>
      </c>
      <c r="T249" s="205">
        <f>S249*H249</f>
        <v>0</v>
      </c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R249" s="206" t="s">
        <v>135</v>
      </c>
      <c r="AT249" s="206" t="s">
        <v>131</v>
      </c>
      <c r="AU249" s="206" t="s">
        <v>82</v>
      </c>
      <c r="AY249" s="16" t="s">
        <v>130</v>
      </c>
      <c r="BE249" s="207">
        <f>IF(N249="základní",J249,0)</f>
        <v>0</v>
      </c>
      <c r="BF249" s="207">
        <f>IF(N249="snížená",J249,0)</f>
        <v>0</v>
      </c>
      <c r="BG249" s="207">
        <f>IF(N249="zákl. přenesená",J249,0)</f>
        <v>0</v>
      </c>
      <c r="BH249" s="207">
        <f>IF(N249="sníž. přenesená",J249,0)</f>
        <v>0</v>
      </c>
      <c r="BI249" s="207">
        <f>IF(N249="nulová",J249,0)</f>
        <v>0</v>
      </c>
      <c r="BJ249" s="16" t="s">
        <v>82</v>
      </c>
      <c r="BK249" s="207">
        <f>ROUND(I249*H249,2)</f>
        <v>0</v>
      </c>
      <c r="BL249" s="16" t="s">
        <v>135</v>
      </c>
      <c r="BM249" s="206" t="s">
        <v>300</v>
      </c>
    </row>
    <row r="250" spans="1:65" s="12" customFormat="1" ht="11.25">
      <c r="B250" s="208"/>
      <c r="C250" s="209"/>
      <c r="D250" s="210" t="s">
        <v>136</v>
      </c>
      <c r="E250" s="211" t="s">
        <v>1</v>
      </c>
      <c r="F250" s="212" t="s">
        <v>301</v>
      </c>
      <c r="G250" s="209"/>
      <c r="H250" s="213">
        <v>6</v>
      </c>
      <c r="I250" s="214"/>
      <c r="J250" s="209"/>
      <c r="K250" s="209"/>
      <c r="L250" s="215"/>
      <c r="M250" s="216"/>
      <c r="N250" s="217"/>
      <c r="O250" s="217"/>
      <c r="P250" s="217"/>
      <c r="Q250" s="217"/>
      <c r="R250" s="217"/>
      <c r="S250" s="217"/>
      <c r="T250" s="218"/>
      <c r="AT250" s="219" t="s">
        <v>136</v>
      </c>
      <c r="AU250" s="219" t="s">
        <v>82</v>
      </c>
      <c r="AV250" s="12" t="s">
        <v>84</v>
      </c>
      <c r="AW250" s="12" t="s">
        <v>32</v>
      </c>
      <c r="AX250" s="12" t="s">
        <v>75</v>
      </c>
      <c r="AY250" s="219" t="s">
        <v>130</v>
      </c>
    </row>
    <row r="251" spans="1:65" s="13" customFormat="1" ht="11.25">
      <c r="B251" s="220"/>
      <c r="C251" s="221"/>
      <c r="D251" s="210" t="s">
        <v>136</v>
      </c>
      <c r="E251" s="222" t="s">
        <v>1</v>
      </c>
      <c r="F251" s="223" t="s">
        <v>138</v>
      </c>
      <c r="G251" s="221"/>
      <c r="H251" s="224">
        <v>6</v>
      </c>
      <c r="I251" s="225"/>
      <c r="J251" s="221"/>
      <c r="K251" s="221"/>
      <c r="L251" s="226"/>
      <c r="M251" s="227"/>
      <c r="N251" s="228"/>
      <c r="O251" s="228"/>
      <c r="P251" s="228"/>
      <c r="Q251" s="228"/>
      <c r="R251" s="228"/>
      <c r="S251" s="228"/>
      <c r="T251" s="229"/>
      <c r="AT251" s="230" t="s">
        <v>136</v>
      </c>
      <c r="AU251" s="230" t="s">
        <v>82</v>
      </c>
      <c r="AV251" s="13" t="s">
        <v>135</v>
      </c>
      <c r="AW251" s="13" t="s">
        <v>32</v>
      </c>
      <c r="AX251" s="13" t="s">
        <v>82</v>
      </c>
      <c r="AY251" s="230" t="s">
        <v>130</v>
      </c>
    </row>
    <row r="252" spans="1:65" s="2" customFormat="1" ht="16.5" customHeight="1">
      <c r="A252" s="33"/>
      <c r="B252" s="34"/>
      <c r="C252" s="194" t="s">
        <v>302</v>
      </c>
      <c r="D252" s="194" t="s">
        <v>131</v>
      </c>
      <c r="E252" s="195" t="s">
        <v>303</v>
      </c>
      <c r="F252" s="196" t="s">
        <v>304</v>
      </c>
      <c r="G252" s="197" t="s">
        <v>295</v>
      </c>
      <c r="H252" s="198">
        <v>55.5</v>
      </c>
      <c r="I252" s="199"/>
      <c r="J252" s="200">
        <f>ROUND(I252*H252,2)</f>
        <v>0</v>
      </c>
      <c r="K252" s="201"/>
      <c r="L252" s="38"/>
      <c r="M252" s="202" t="s">
        <v>1</v>
      </c>
      <c r="N252" s="203" t="s">
        <v>40</v>
      </c>
      <c r="O252" s="70"/>
      <c r="P252" s="204">
        <f>O252*H252</f>
        <v>0</v>
      </c>
      <c r="Q252" s="204">
        <v>0</v>
      </c>
      <c r="R252" s="204">
        <f>Q252*H252</f>
        <v>0</v>
      </c>
      <c r="S252" s="204">
        <v>0</v>
      </c>
      <c r="T252" s="205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06" t="s">
        <v>135</v>
      </c>
      <c r="AT252" s="206" t="s">
        <v>131</v>
      </c>
      <c r="AU252" s="206" t="s">
        <v>82</v>
      </c>
      <c r="AY252" s="16" t="s">
        <v>130</v>
      </c>
      <c r="BE252" s="207">
        <f>IF(N252="základní",J252,0)</f>
        <v>0</v>
      </c>
      <c r="BF252" s="207">
        <f>IF(N252="snížená",J252,0)</f>
        <v>0</v>
      </c>
      <c r="BG252" s="207">
        <f>IF(N252="zákl. přenesená",J252,0)</f>
        <v>0</v>
      </c>
      <c r="BH252" s="207">
        <f>IF(N252="sníž. přenesená",J252,0)</f>
        <v>0</v>
      </c>
      <c r="BI252" s="207">
        <f>IF(N252="nulová",J252,0)</f>
        <v>0</v>
      </c>
      <c r="BJ252" s="16" t="s">
        <v>82</v>
      </c>
      <c r="BK252" s="207">
        <f>ROUND(I252*H252,2)</f>
        <v>0</v>
      </c>
      <c r="BL252" s="16" t="s">
        <v>135</v>
      </c>
      <c r="BM252" s="206" t="s">
        <v>305</v>
      </c>
    </row>
    <row r="253" spans="1:65" s="12" customFormat="1" ht="11.25">
      <c r="B253" s="208"/>
      <c r="C253" s="209"/>
      <c r="D253" s="210" t="s">
        <v>136</v>
      </c>
      <c r="E253" s="211" t="s">
        <v>1</v>
      </c>
      <c r="F253" s="212" t="s">
        <v>306</v>
      </c>
      <c r="G253" s="209"/>
      <c r="H253" s="213">
        <v>55.5</v>
      </c>
      <c r="I253" s="214"/>
      <c r="J253" s="209"/>
      <c r="K253" s="209"/>
      <c r="L253" s="215"/>
      <c r="M253" s="216"/>
      <c r="N253" s="217"/>
      <c r="O253" s="217"/>
      <c r="P253" s="217"/>
      <c r="Q253" s="217"/>
      <c r="R253" s="217"/>
      <c r="S253" s="217"/>
      <c r="T253" s="218"/>
      <c r="AT253" s="219" t="s">
        <v>136</v>
      </c>
      <c r="AU253" s="219" t="s">
        <v>82</v>
      </c>
      <c r="AV253" s="12" t="s">
        <v>84</v>
      </c>
      <c r="AW253" s="12" t="s">
        <v>32</v>
      </c>
      <c r="AX253" s="12" t="s">
        <v>75</v>
      </c>
      <c r="AY253" s="219" t="s">
        <v>130</v>
      </c>
    </row>
    <row r="254" spans="1:65" s="13" customFormat="1" ht="11.25">
      <c r="B254" s="220"/>
      <c r="C254" s="221"/>
      <c r="D254" s="210" t="s">
        <v>136</v>
      </c>
      <c r="E254" s="222" t="s">
        <v>1</v>
      </c>
      <c r="F254" s="223" t="s">
        <v>138</v>
      </c>
      <c r="G254" s="221"/>
      <c r="H254" s="224">
        <v>55.5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136</v>
      </c>
      <c r="AU254" s="230" t="s">
        <v>82</v>
      </c>
      <c r="AV254" s="13" t="s">
        <v>135</v>
      </c>
      <c r="AW254" s="13" t="s">
        <v>32</v>
      </c>
      <c r="AX254" s="13" t="s">
        <v>82</v>
      </c>
      <c r="AY254" s="230" t="s">
        <v>130</v>
      </c>
    </row>
    <row r="255" spans="1:65" s="11" customFormat="1" ht="25.9" customHeight="1">
      <c r="B255" s="180"/>
      <c r="C255" s="181"/>
      <c r="D255" s="182" t="s">
        <v>74</v>
      </c>
      <c r="E255" s="183" t="s">
        <v>173</v>
      </c>
      <c r="F255" s="183" t="s">
        <v>307</v>
      </c>
      <c r="G255" s="181"/>
      <c r="H255" s="181"/>
      <c r="I255" s="184"/>
      <c r="J255" s="185">
        <f>BK255</f>
        <v>0</v>
      </c>
      <c r="K255" s="181"/>
      <c r="L255" s="186"/>
      <c r="M255" s="187"/>
      <c r="N255" s="188"/>
      <c r="O255" s="188"/>
      <c r="P255" s="189">
        <f>SUM(P256:P268)</f>
        <v>0</v>
      </c>
      <c r="Q255" s="188"/>
      <c r="R255" s="189">
        <f>SUM(R256:R268)</f>
        <v>0</v>
      </c>
      <c r="S255" s="188"/>
      <c r="T255" s="190">
        <f>SUM(T256:T268)</f>
        <v>0</v>
      </c>
      <c r="AR255" s="191" t="s">
        <v>82</v>
      </c>
      <c r="AT255" s="192" t="s">
        <v>74</v>
      </c>
      <c r="AU255" s="192" t="s">
        <v>75</v>
      </c>
      <c r="AY255" s="191" t="s">
        <v>130</v>
      </c>
      <c r="BK255" s="193">
        <f>SUM(BK256:BK268)</f>
        <v>0</v>
      </c>
    </row>
    <row r="256" spans="1:65" s="2" customFormat="1" ht="24" customHeight="1">
      <c r="A256" s="33"/>
      <c r="B256" s="34"/>
      <c r="C256" s="194" t="s">
        <v>222</v>
      </c>
      <c r="D256" s="194" t="s">
        <v>131</v>
      </c>
      <c r="E256" s="195" t="s">
        <v>308</v>
      </c>
      <c r="F256" s="196" t="s">
        <v>309</v>
      </c>
      <c r="G256" s="197" t="s">
        <v>295</v>
      </c>
      <c r="H256" s="198">
        <v>55.1</v>
      </c>
      <c r="I256" s="199"/>
      <c r="J256" s="200">
        <f>ROUND(I256*H256,2)</f>
        <v>0</v>
      </c>
      <c r="K256" s="201"/>
      <c r="L256" s="38"/>
      <c r="M256" s="202" t="s">
        <v>1</v>
      </c>
      <c r="N256" s="203" t="s">
        <v>40</v>
      </c>
      <c r="O256" s="70"/>
      <c r="P256" s="204">
        <f>O256*H256</f>
        <v>0</v>
      </c>
      <c r="Q256" s="204">
        <v>0</v>
      </c>
      <c r="R256" s="204">
        <f>Q256*H256</f>
        <v>0</v>
      </c>
      <c r="S256" s="204">
        <v>0</v>
      </c>
      <c r="T256" s="205">
        <f>S256*H256</f>
        <v>0</v>
      </c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R256" s="206" t="s">
        <v>135</v>
      </c>
      <c r="AT256" s="206" t="s">
        <v>131</v>
      </c>
      <c r="AU256" s="206" t="s">
        <v>82</v>
      </c>
      <c r="AY256" s="16" t="s">
        <v>130</v>
      </c>
      <c r="BE256" s="207">
        <f>IF(N256="základní",J256,0)</f>
        <v>0</v>
      </c>
      <c r="BF256" s="207">
        <f>IF(N256="snížená",J256,0)</f>
        <v>0</v>
      </c>
      <c r="BG256" s="207">
        <f>IF(N256="zákl. přenesená",J256,0)</f>
        <v>0</v>
      </c>
      <c r="BH256" s="207">
        <f>IF(N256="sníž. přenesená",J256,0)</f>
        <v>0</v>
      </c>
      <c r="BI256" s="207">
        <f>IF(N256="nulová",J256,0)</f>
        <v>0</v>
      </c>
      <c r="BJ256" s="16" t="s">
        <v>82</v>
      </c>
      <c r="BK256" s="207">
        <f>ROUND(I256*H256,2)</f>
        <v>0</v>
      </c>
      <c r="BL256" s="16" t="s">
        <v>135</v>
      </c>
      <c r="BM256" s="206" t="s">
        <v>310</v>
      </c>
    </row>
    <row r="257" spans="1:65" s="14" customFormat="1" ht="11.25">
      <c r="B257" s="231"/>
      <c r="C257" s="232"/>
      <c r="D257" s="210" t="s">
        <v>136</v>
      </c>
      <c r="E257" s="233" t="s">
        <v>1</v>
      </c>
      <c r="F257" s="234" t="s">
        <v>185</v>
      </c>
      <c r="G257" s="232"/>
      <c r="H257" s="233" t="s">
        <v>1</v>
      </c>
      <c r="I257" s="235"/>
      <c r="J257" s="232"/>
      <c r="K257" s="232"/>
      <c r="L257" s="236"/>
      <c r="M257" s="237"/>
      <c r="N257" s="238"/>
      <c r="O257" s="238"/>
      <c r="P257" s="238"/>
      <c r="Q257" s="238"/>
      <c r="R257" s="238"/>
      <c r="S257" s="238"/>
      <c r="T257" s="239"/>
      <c r="AT257" s="240" t="s">
        <v>136</v>
      </c>
      <c r="AU257" s="240" t="s">
        <v>82</v>
      </c>
      <c r="AV257" s="14" t="s">
        <v>82</v>
      </c>
      <c r="AW257" s="14" t="s">
        <v>32</v>
      </c>
      <c r="AX257" s="14" t="s">
        <v>75</v>
      </c>
      <c r="AY257" s="240" t="s">
        <v>130</v>
      </c>
    </row>
    <row r="258" spans="1:65" s="12" customFormat="1" ht="11.25">
      <c r="B258" s="208"/>
      <c r="C258" s="209"/>
      <c r="D258" s="210" t="s">
        <v>136</v>
      </c>
      <c r="E258" s="211" t="s">
        <v>1</v>
      </c>
      <c r="F258" s="212" t="s">
        <v>311</v>
      </c>
      <c r="G258" s="209"/>
      <c r="H258" s="213">
        <v>55.1</v>
      </c>
      <c r="I258" s="214"/>
      <c r="J258" s="209"/>
      <c r="K258" s="209"/>
      <c r="L258" s="215"/>
      <c r="M258" s="216"/>
      <c r="N258" s="217"/>
      <c r="O258" s="217"/>
      <c r="P258" s="217"/>
      <c r="Q258" s="217"/>
      <c r="R258" s="217"/>
      <c r="S258" s="217"/>
      <c r="T258" s="218"/>
      <c r="AT258" s="219" t="s">
        <v>136</v>
      </c>
      <c r="AU258" s="219" t="s">
        <v>82</v>
      </c>
      <c r="AV258" s="12" t="s">
        <v>84</v>
      </c>
      <c r="AW258" s="12" t="s">
        <v>32</v>
      </c>
      <c r="AX258" s="12" t="s">
        <v>75</v>
      </c>
      <c r="AY258" s="219" t="s">
        <v>130</v>
      </c>
    </row>
    <row r="259" spans="1:65" s="13" customFormat="1" ht="11.25">
      <c r="B259" s="220"/>
      <c r="C259" s="221"/>
      <c r="D259" s="210" t="s">
        <v>136</v>
      </c>
      <c r="E259" s="222" t="s">
        <v>1</v>
      </c>
      <c r="F259" s="223" t="s">
        <v>138</v>
      </c>
      <c r="G259" s="221"/>
      <c r="H259" s="224">
        <v>55.1</v>
      </c>
      <c r="I259" s="225"/>
      <c r="J259" s="221"/>
      <c r="K259" s="221"/>
      <c r="L259" s="226"/>
      <c r="M259" s="227"/>
      <c r="N259" s="228"/>
      <c r="O259" s="228"/>
      <c r="P259" s="228"/>
      <c r="Q259" s="228"/>
      <c r="R259" s="228"/>
      <c r="S259" s="228"/>
      <c r="T259" s="229"/>
      <c r="AT259" s="230" t="s">
        <v>136</v>
      </c>
      <c r="AU259" s="230" t="s">
        <v>82</v>
      </c>
      <c r="AV259" s="13" t="s">
        <v>135</v>
      </c>
      <c r="AW259" s="13" t="s">
        <v>32</v>
      </c>
      <c r="AX259" s="13" t="s">
        <v>82</v>
      </c>
      <c r="AY259" s="230" t="s">
        <v>130</v>
      </c>
    </row>
    <row r="260" spans="1:65" s="2" customFormat="1" ht="24" customHeight="1">
      <c r="A260" s="33"/>
      <c r="B260" s="34"/>
      <c r="C260" s="194" t="s">
        <v>312</v>
      </c>
      <c r="D260" s="194" t="s">
        <v>131</v>
      </c>
      <c r="E260" s="195" t="s">
        <v>313</v>
      </c>
      <c r="F260" s="196" t="s">
        <v>314</v>
      </c>
      <c r="G260" s="197" t="s">
        <v>199</v>
      </c>
      <c r="H260" s="198">
        <v>6.0640000000000001</v>
      </c>
      <c r="I260" s="199"/>
      <c r="J260" s="200">
        <f>ROUND(I260*H260,2)</f>
        <v>0</v>
      </c>
      <c r="K260" s="201"/>
      <c r="L260" s="38"/>
      <c r="M260" s="202" t="s">
        <v>1</v>
      </c>
      <c r="N260" s="203" t="s">
        <v>40</v>
      </c>
      <c r="O260" s="70"/>
      <c r="P260" s="204">
        <f>O260*H260</f>
        <v>0</v>
      </c>
      <c r="Q260" s="204">
        <v>0</v>
      </c>
      <c r="R260" s="204">
        <f>Q260*H260</f>
        <v>0</v>
      </c>
      <c r="S260" s="204">
        <v>0</v>
      </c>
      <c r="T260" s="205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06" t="s">
        <v>135</v>
      </c>
      <c r="AT260" s="206" t="s">
        <v>131</v>
      </c>
      <c r="AU260" s="206" t="s">
        <v>82</v>
      </c>
      <c r="AY260" s="16" t="s">
        <v>130</v>
      </c>
      <c r="BE260" s="207">
        <f>IF(N260="základní",J260,0)</f>
        <v>0</v>
      </c>
      <c r="BF260" s="207">
        <f>IF(N260="snížená",J260,0)</f>
        <v>0</v>
      </c>
      <c r="BG260" s="207">
        <f>IF(N260="zákl. přenesená",J260,0)</f>
        <v>0</v>
      </c>
      <c r="BH260" s="207">
        <f>IF(N260="sníž. přenesená",J260,0)</f>
        <v>0</v>
      </c>
      <c r="BI260" s="207">
        <f>IF(N260="nulová",J260,0)</f>
        <v>0</v>
      </c>
      <c r="BJ260" s="16" t="s">
        <v>82</v>
      </c>
      <c r="BK260" s="207">
        <f>ROUND(I260*H260,2)</f>
        <v>0</v>
      </c>
      <c r="BL260" s="16" t="s">
        <v>135</v>
      </c>
      <c r="BM260" s="206" t="s">
        <v>315</v>
      </c>
    </row>
    <row r="261" spans="1:65" s="12" customFormat="1" ht="22.5">
      <c r="B261" s="208"/>
      <c r="C261" s="209"/>
      <c r="D261" s="210" t="s">
        <v>136</v>
      </c>
      <c r="E261" s="211" t="s">
        <v>1</v>
      </c>
      <c r="F261" s="212" t="s">
        <v>316</v>
      </c>
      <c r="G261" s="209"/>
      <c r="H261" s="213">
        <v>6.0640000000000001</v>
      </c>
      <c r="I261" s="214"/>
      <c r="J261" s="209"/>
      <c r="K261" s="209"/>
      <c r="L261" s="215"/>
      <c r="M261" s="216"/>
      <c r="N261" s="217"/>
      <c r="O261" s="217"/>
      <c r="P261" s="217"/>
      <c r="Q261" s="217"/>
      <c r="R261" s="217"/>
      <c r="S261" s="217"/>
      <c r="T261" s="218"/>
      <c r="AT261" s="219" t="s">
        <v>136</v>
      </c>
      <c r="AU261" s="219" t="s">
        <v>82</v>
      </c>
      <c r="AV261" s="12" t="s">
        <v>84</v>
      </c>
      <c r="AW261" s="12" t="s">
        <v>32</v>
      </c>
      <c r="AX261" s="12" t="s">
        <v>75</v>
      </c>
      <c r="AY261" s="219" t="s">
        <v>130</v>
      </c>
    </row>
    <row r="262" spans="1:65" s="13" customFormat="1" ht="11.25">
      <c r="B262" s="220"/>
      <c r="C262" s="221"/>
      <c r="D262" s="210" t="s">
        <v>136</v>
      </c>
      <c r="E262" s="222" t="s">
        <v>1</v>
      </c>
      <c r="F262" s="223" t="s">
        <v>138</v>
      </c>
      <c r="G262" s="221"/>
      <c r="H262" s="224">
        <v>6.0640000000000001</v>
      </c>
      <c r="I262" s="225"/>
      <c r="J262" s="221"/>
      <c r="K262" s="221"/>
      <c r="L262" s="226"/>
      <c r="M262" s="227"/>
      <c r="N262" s="228"/>
      <c r="O262" s="228"/>
      <c r="P262" s="228"/>
      <c r="Q262" s="228"/>
      <c r="R262" s="228"/>
      <c r="S262" s="228"/>
      <c r="T262" s="229"/>
      <c r="AT262" s="230" t="s">
        <v>136</v>
      </c>
      <c r="AU262" s="230" t="s">
        <v>82</v>
      </c>
      <c r="AV262" s="13" t="s">
        <v>135</v>
      </c>
      <c r="AW262" s="13" t="s">
        <v>32</v>
      </c>
      <c r="AX262" s="13" t="s">
        <v>82</v>
      </c>
      <c r="AY262" s="230" t="s">
        <v>130</v>
      </c>
    </row>
    <row r="263" spans="1:65" s="2" customFormat="1" ht="24" customHeight="1">
      <c r="A263" s="33"/>
      <c r="B263" s="34"/>
      <c r="C263" s="194" t="s">
        <v>227</v>
      </c>
      <c r="D263" s="194" t="s">
        <v>131</v>
      </c>
      <c r="E263" s="195" t="s">
        <v>317</v>
      </c>
      <c r="F263" s="196" t="s">
        <v>318</v>
      </c>
      <c r="G263" s="197" t="s">
        <v>295</v>
      </c>
      <c r="H263" s="198">
        <v>55.5</v>
      </c>
      <c r="I263" s="199"/>
      <c r="J263" s="200">
        <f>ROUND(I263*H263,2)</f>
        <v>0</v>
      </c>
      <c r="K263" s="201"/>
      <c r="L263" s="38"/>
      <c r="M263" s="202" t="s">
        <v>1</v>
      </c>
      <c r="N263" s="203" t="s">
        <v>40</v>
      </c>
      <c r="O263" s="70"/>
      <c r="P263" s="204">
        <f>O263*H263</f>
        <v>0</v>
      </c>
      <c r="Q263" s="204">
        <v>0</v>
      </c>
      <c r="R263" s="204">
        <f>Q263*H263</f>
        <v>0</v>
      </c>
      <c r="S263" s="204">
        <v>0</v>
      </c>
      <c r="T263" s="205">
        <f>S263*H263</f>
        <v>0</v>
      </c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R263" s="206" t="s">
        <v>135</v>
      </c>
      <c r="AT263" s="206" t="s">
        <v>131</v>
      </c>
      <c r="AU263" s="206" t="s">
        <v>82</v>
      </c>
      <c r="AY263" s="16" t="s">
        <v>130</v>
      </c>
      <c r="BE263" s="207">
        <f>IF(N263="základní",J263,0)</f>
        <v>0</v>
      </c>
      <c r="BF263" s="207">
        <f>IF(N263="snížená",J263,0)</f>
        <v>0</v>
      </c>
      <c r="BG263" s="207">
        <f>IF(N263="zákl. přenesená",J263,0)</f>
        <v>0</v>
      </c>
      <c r="BH263" s="207">
        <f>IF(N263="sníž. přenesená",J263,0)</f>
        <v>0</v>
      </c>
      <c r="BI263" s="207">
        <f>IF(N263="nulová",J263,0)</f>
        <v>0</v>
      </c>
      <c r="BJ263" s="16" t="s">
        <v>82</v>
      </c>
      <c r="BK263" s="207">
        <f>ROUND(I263*H263,2)</f>
        <v>0</v>
      </c>
      <c r="BL263" s="16" t="s">
        <v>135</v>
      </c>
      <c r="BM263" s="206" t="s">
        <v>319</v>
      </c>
    </row>
    <row r="264" spans="1:65" s="12" customFormat="1" ht="11.25">
      <c r="B264" s="208"/>
      <c r="C264" s="209"/>
      <c r="D264" s="210" t="s">
        <v>136</v>
      </c>
      <c r="E264" s="211" t="s">
        <v>1</v>
      </c>
      <c r="F264" s="212" t="s">
        <v>306</v>
      </c>
      <c r="G264" s="209"/>
      <c r="H264" s="213">
        <v>55.5</v>
      </c>
      <c r="I264" s="214"/>
      <c r="J264" s="209"/>
      <c r="K264" s="209"/>
      <c r="L264" s="215"/>
      <c r="M264" s="216"/>
      <c r="N264" s="217"/>
      <c r="O264" s="217"/>
      <c r="P264" s="217"/>
      <c r="Q264" s="217"/>
      <c r="R264" s="217"/>
      <c r="S264" s="217"/>
      <c r="T264" s="218"/>
      <c r="AT264" s="219" t="s">
        <v>136</v>
      </c>
      <c r="AU264" s="219" t="s">
        <v>82</v>
      </c>
      <c r="AV264" s="12" t="s">
        <v>84</v>
      </c>
      <c r="AW264" s="12" t="s">
        <v>32</v>
      </c>
      <c r="AX264" s="12" t="s">
        <v>75</v>
      </c>
      <c r="AY264" s="219" t="s">
        <v>130</v>
      </c>
    </row>
    <row r="265" spans="1:65" s="13" customFormat="1" ht="11.25">
      <c r="B265" s="220"/>
      <c r="C265" s="221"/>
      <c r="D265" s="210" t="s">
        <v>136</v>
      </c>
      <c r="E265" s="222" t="s">
        <v>1</v>
      </c>
      <c r="F265" s="223" t="s">
        <v>138</v>
      </c>
      <c r="G265" s="221"/>
      <c r="H265" s="224">
        <v>55.5</v>
      </c>
      <c r="I265" s="225"/>
      <c r="J265" s="221"/>
      <c r="K265" s="221"/>
      <c r="L265" s="226"/>
      <c r="M265" s="227"/>
      <c r="N265" s="228"/>
      <c r="O265" s="228"/>
      <c r="P265" s="228"/>
      <c r="Q265" s="228"/>
      <c r="R265" s="228"/>
      <c r="S265" s="228"/>
      <c r="T265" s="229"/>
      <c r="AT265" s="230" t="s">
        <v>136</v>
      </c>
      <c r="AU265" s="230" t="s">
        <v>82</v>
      </c>
      <c r="AV265" s="13" t="s">
        <v>135</v>
      </c>
      <c r="AW265" s="13" t="s">
        <v>32</v>
      </c>
      <c r="AX265" s="13" t="s">
        <v>82</v>
      </c>
      <c r="AY265" s="230" t="s">
        <v>130</v>
      </c>
    </row>
    <row r="266" spans="1:65" s="2" customFormat="1" ht="16.5" customHeight="1">
      <c r="A266" s="33"/>
      <c r="B266" s="34"/>
      <c r="C266" s="194" t="s">
        <v>320</v>
      </c>
      <c r="D266" s="194" t="s">
        <v>131</v>
      </c>
      <c r="E266" s="195" t="s">
        <v>321</v>
      </c>
      <c r="F266" s="196" t="s">
        <v>322</v>
      </c>
      <c r="G266" s="197" t="s">
        <v>134</v>
      </c>
      <c r="H266" s="198">
        <v>166.04</v>
      </c>
      <c r="I266" s="199"/>
      <c r="J266" s="200">
        <f>ROUND(I266*H266,2)</f>
        <v>0</v>
      </c>
      <c r="K266" s="201"/>
      <c r="L266" s="38"/>
      <c r="M266" s="202" t="s">
        <v>1</v>
      </c>
      <c r="N266" s="203" t="s">
        <v>40</v>
      </c>
      <c r="O266" s="70"/>
      <c r="P266" s="204">
        <f>O266*H266</f>
        <v>0</v>
      </c>
      <c r="Q266" s="204">
        <v>0</v>
      </c>
      <c r="R266" s="204">
        <f>Q266*H266</f>
        <v>0</v>
      </c>
      <c r="S266" s="204">
        <v>0</v>
      </c>
      <c r="T266" s="205">
        <f>S266*H266</f>
        <v>0</v>
      </c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R266" s="206" t="s">
        <v>135</v>
      </c>
      <c r="AT266" s="206" t="s">
        <v>131</v>
      </c>
      <c r="AU266" s="206" t="s">
        <v>82</v>
      </c>
      <c r="AY266" s="16" t="s">
        <v>130</v>
      </c>
      <c r="BE266" s="207">
        <f>IF(N266="základní",J266,0)</f>
        <v>0</v>
      </c>
      <c r="BF266" s="207">
        <f>IF(N266="snížená",J266,0)</f>
        <v>0</v>
      </c>
      <c r="BG266" s="207">
        <f>IF(N266="zákl. přenesená",J266,0)</f>
        <v>0</v>
      </c>
      <c r="BH266" s="207">
        <f>IF(N266="sníž. přenesená",J266,0)</f>
        <v>0</v>
      </c>
      <c r="BI266" s="207">
        <f>IF(N266="nulová",J266,0)</f>
        <v>0</v>
      </c>
      <c r="BJ266" s="16" t="s">
        <v>82</v>
      </c>
      <c r="BK266" s="207">
        <f>ROUND(I266*H266,2)</f>
        <v>0</v>
      </c>
      <c r="BL266" s="16" t="s">
        <v>135</v>
      </c>
      <c r="BM266" s="206" t="s">
        <v>323</v>
      </c>
    </row>
    <row r="267" spans="1:65" s="12" customFormat="1" ht="22.5">
      <c r="B267" s="208"/>
      <c r="C267" s="209"/>
      <c r="D267" s="210" t="s">
        <v>136</v>
      </c>
      <c r="E267" s="211" t="s">
        <v>1</v>
      </c>
      <c r="F267" s="212" t="s">
        <v>324</v>
      </c>
      <c r="G267" s="209"/>
      <c r="H267" s="213">
        <v>166.04</v>
      </c>
      <c r="I267" s="214"/>
      <c r="J267" s="209"/>
      <c r="K267" s="209"/>
      <c r="L267" s="215"/>
      <c r="M267" s="216"/>
      <c r="N267" s="217"/>
      <c r="O267" s="217"/>
      <c r="P267" s="217"/>
      <c r="Q267" s="217"/>
      <c r="R267" s="217"/>
      <c r="S267" s="217"/>
      <c r="T267" s="218"/>
      <c r="AT267" s="219" t="s">
        <v>136</v>
      </c>
      <c r="AU267" s="219" t="s">
        <v>82</v>
      </c>
      <c r="AV267" s="12" t="s">
        <v>84</v>
      </c>
      <c r="AW267" s="12" t="s">
        <v>32</v>
      </c>
      <c r="AX267" s="12" t="s">
        <v>75</v>
      </c>
      <c r="AY267" s="219" t="s">
        <v>130</v>
      </c>
    </row>
    <row r="268" spans="1:65" s="13" customFormat="1" ht="11.25">
      <c r="B268" s="220"/>
      <c r="C268" s="221"/>
      <c r="D268" s="210" t="s">
        <v>136</v>
      </c>
      <c r="E268" s="222" t="s">
        <v>1</v>
      </c>
      <c r="F268" s="223" t="s">
        <v>138</v>
      </c>
      <c r="G268" s="221"/>
      <c r="H268" s="224">
        <v>166.04</v>
      </c>
      <c r="I268" s="225"/>
      <c r="J268" s="221"/>
      <c r="K268" s="221"/>
      <c r="L268" s="226"/>
      <c r="M268" s="241"/>
      <c r="N268" s="242"/>
      <c r="O268" s="242"/>
      <c r="P268" s="242"/>
      <c r="Q268" s="242"/>
      <c r="R268" s="242"/>
      <c r="S268" s="242"/>
      <c r="T268" s="243"/>
      <c r="AT268" s="230" t="s">
        <v>136</v>
      </c>
      <c r="AU268" s="230" t="s">
        <v>82</v>
      </c>
      <c r="AV268" s="13" t="s">
        <v>135</v>
      </c>
      <c r="AW268" s="13" t="s">
        <v>32</v>
      </c>
      <c r="AX268" s="13" t="s">
        <v>82</v>
      </c>
      <c r="AY268" s="230" t="s">
        <v>130</v>
      </c>
    </row>
    <row r="269" spans="1:65" s="2" customFormat="1" ht="6.95" customHeight="1">
      <c r="A269" s="33"/>
      <c r="B269" s="53"/>
      <c r="C269" s="54"/>
      <c r="D269" s="54"/>
      <c r="E269" s="54"/>
      <c r="F269" s="54"/>
      <c r="G269" s="54"/>
      <c r="H269" s="54"/>
      <c r="I269" s="151"/>
      <c r="J269" s="54"/>
      <c r="K269" s="54"/>
      <c r="L269" s="38"/>
      <c r="M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</row>
  </sheetData>
  <sheetProtection algorithmName="SHA-512" hashValue="1PCYW1N2VaAgg2qbrVCI/SlS67/2dm1YVFS/0FSCFCLj4oeJcmJEe5Jib88vCUY9o6J146CIBZx859JbpbHa2g==" saltValue="9vwakE+on/jGHgoVv4LbsdCSQcWDOWIBKTGNn92y7IX6TwyLZYx9uV/CGB2hV0mYxY2RQ9KIzIGcEXLYZx6J1w==" spinCount="100000" sheet="1" objects="1" scenarios="1" formatColumns="0" formatRows="0" autoFilter="0"/>
  <autoFilter ref="C123:K268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1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6" t="s">
        <v>87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85" t="str">
        <f>'Rekapitulace stavby'!K6</f>
        <v>Rekonstrukce opěrných zdí silnice III-3561 Radim</v>
      </c>
      <c r="F7" s="286"/>
      <c r="G7" s="286"/>
      <c r="H7" s="286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325</v>
      </c>
      <c r="F9" s="288"/>
      <c r="G9" s="288"/>
      <c r="H9" s="28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10. 6. 2020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>00085031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a údržba silnic Pardubického kraje</v>
      </c>
      <c r="F15" s="33"/>
      <c r="G15" s="33"/>
      <c r="H15" s="33"/>
      <c r="I15" s="116" t="s">
        <v>28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1" t="s">
        <v>1</v>
      </c>
      <c r="F27" s="291"/>
      <c r="G27" s="291"/>
      <c r="H27" s="29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ROUND((SUM(BE117:BE130)),  2)</f>
        <v>0</v>
      </c>
      <c r="G33" s="33"/>
      <c r="H33" s="33"/>
      <c r="I33" s="130">
        <v>0.21</v>
      </c>
      <c r="J33" s="129">
        <f>ROUND(((SUM(BE117:BE130))*I33),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ROUND((SUM(BF117:BF130)),  2)</f>
        <v>0</v>
      </c>
      <c r="G34" s="33"/>
      <c r="H34" s="33"/>
      <c r="I34" s="130">
        <v>0.15</v>
      </c>
      <c r="J34" s="129">
        <f>ROUND(((SUM(BF117:BF130))*I34),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ROUND((SUM(BG117:BG130)),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ROUND((SUM(BH117:BH130)),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ROUND((SUM(BI117:BI130)),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Rekonstrukce opěrných zdí silnice III-3561 Radim</v>
      </c>
      <c r="F85" s="293"/>
      <c r="G85" s="293"/>
      <c r="H85" s="29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4" t="str">
        <f>E9</f>
        <v>SO 000 - Ostatní náklady</v>
      </c>
      <c r="F87" s="294"/>
      <c r="G87" s="294"/>
      <c r="H87" s="29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10. 6. 2020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a údržba silnic Pardubického kraje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108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116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292" t="str">
        <f>E7</f>
        <v>Rekonstrukce opěrných zdí silnice III-3561 Radim</v>
      </c>
      <c r="F107" s="293"/>
      <c r="G107" s="293"/>
      <c r="H107" s="293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101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64" t="str">
        <f>E9</f>
        <v>SO 000 - Ostatní náklady</v>
      </c>
      <c r="F109" s="294"/>
      <c r="G109" s="294"/>
      <c r="H109" s="294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 xml:space="preserve"> </v>
      </c>
      <c r="G111" s="35"/>
      <c r="H111" s="35"/>
      <c r="I111" s="116" t="s">
        <v>22</v>
      </c>
      <c r="J111" s="65" t="str">
        <f>IF(J12="","",J12)</f>
        <v>10. 6. 2020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a údržba silnic Pardubického kraje</v>
      </c>
      <c r="G113" s="35"/>
      <c r="H113" s="35"/>
      <c r="I113" s="116" t="s">
        <v>31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29</v>
      </c>
      <c r="D114" s="35"/>
      <c r="E114" s="35"/>
      <c r="F114" s="26" t="str">
        <f>IF(E18="","",E18)</f>
        <v>Vyplň údaj</v>
      </c>
      <c r="G114" s="35"/>
      <c r="H114" s="35"/>
      <c r="I114" s="116" t="s">
        <v>33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0" customFormat="1" ht="29.25" customHeight="1">
      <c r="A116" s="167"/>
      <c r="B116" s="168"/>
      <c r="C116" s="169" t="s">
        <v>117</v>
      </c>
      <c r="D116" s="170" t="s">
        <v>60</v>
      </c>
      <c r="E116" s="170" t="s">
        <v>56</v>
      </c>
      <c r="F116" s="170" t="s">
        <v>57</v>
      </c>
      <c r="G116" s="170" t="s">
        <v>118</v>
      </c>
      <c r="H116" s="170" t="s">
        <v>119</v>
      </c>
      <c r="I116" s="171" t="s">
        <v>120</v>
      </c>
      <c r="J116" s="172" t="s">
        <v>105</v>
      </c>
      <c r="K116" s="173" t="s">
        <v>121</v>
      </c>
      <c r="L116" s="174"/>
      <c r="M116" s="74" t="s">
        <v>1</v>
      </c>
      <c r="N116" s="75" t="s">
        <v>39</v>
      </c>
      <c r="O116" s="75" t="s">
        <v>122</v>
      </c>
      <c r="P116" s="75" t="s">
        <v>123</v>
      </c>
      <c r="Q116" s="75" t="s">
        <v>124</v>
      </c>
      <c r="R116" s="75" t="s">
        <v>125</v>
      </c>
      <c r="S116" s="75" t="s">
        <v>126</v>
      </c>
      <c r="T116" s="76" t="s">
        <v>127</v>
      </c>
      <c r="U116" s="167"/>
      <c r="V116" s="167"/>
      <c r="W116" s="167"/>
      <c r="X116" s="167"/>
      <c r="Y116" s="167"/>
      <c r="Z116" s="167"/>
      <c r="AA116" s="167"/>
      <c r="AB116" s="167"/>
      <c r="AC116" s="167"/>
      <c r="AD116" s="167"/>
      <c r="AE116" s="167"/>
    </row>
    <row r="117" spans="1:65" s="2" customFormat="1" ht="22.9" customHeight="1">
      <c r="A117" s="33"/>
      <c r="B117" s="34"/>
      <c r="C117" s="81" t="s">
        <v>128</v>
      </c>
      <c r="D117" s="35"/>
      <c r="E117" s="35"/>
      <c r="F117" s="35"/>
      <c r="G117" s="35"/>
      <c r="H117" s="35"/>
      <c r="I117" s="114"/>
      <c r="J117" s="175">
        <f>BK117</f>
        <v>0</v>
      </c>
      <c r="K117" s="35"/>
      <c r="L117" s="38"/>
      <c r="M117" s="77"/>
      <c r="N117" s="176"/>
      <c r="O117" s="78"/>
      <c r="P117" s="177">
        <f>P118</f>
        <v>0</v>
      </c>
      <c r="Q117" s="78"/>
      <c r="R117" s="177">
        <f>R118</f>
        <v>0</v>
      </c>
      <c r="S117" s="78"/>
      <c r="T117" s="178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74</v>
      </c>
      <c r="AU117" s="16" t="s">
        <v>107</v>
      </c>
      <c r="BK117" s="179">
        <f>BK118</f>
        <v>0</v>
      </c>
    </row>
    <row r="118" spans="1:65" s="11" customFormat="1" ht="25.9" customHeight="1">
      <c r="B118" s="180"/>
      <c r="C118" s="181"/>
      <c r="D118" s="182" t="s">
        <v>74</v>
      </c>
      <c r="E118" s="183" t="s">
        <v>75</v>
      </c>
      <c r="F118" s="183" t="s">
        <v>129</v>
      </c>
      <c r="G118" s="181"/>
      <c r="H118" s="181"/>
      <c r="I118" s="184"/>
      <c r="J118" s="185">
        <f>BK118</f>
        <v>0</v>
      </c>
      <c r="K118" s="181"/>
      <c r="L118" s="186"/>
      <c r="M118" s="187"/>
      <c r="N118" s="188"/>
      <c r="O118" s="188"/>
      <c r="P118" s="189">
        <f>SUM(P119:P130)</f>
        <v>0</v>
      </c>
      <c r="Q118" s="188"/>
      <c r="R118" s="189">
        <f>SUM(R119:R130)</f>
        <v>0</v>
      </c>
      <c r="S118" s="188"/>
      <c r="T118" s="190">
        <f>SUM(T119:T130)</f>
        <v>0</v>
      </c>
      <c r="AR118" s="191" t="s">
        <v>82</v>
      </c>
      <c r="AT118" s="192" t="s">
        <v>74</v>
      </c>
      <c r="AU118" s="192" t="s">
        <v>75</v>
      </c>
      <c r="AY118" s="191" t="s">
        <v>130</v>
      </c>
      <c r="BK118" s="193">
        <f>SUM(BK119:BK130)</f>
        <v>0</v>
      </c>
    </row>
    <row r="119" spans="1:65" s="2" customFormat="1" ht="24" customHeight="1">
      <c r="A119" s="33"/>
      <c r="B119" s="34"/>
      <c r="C119" s="194" t="s">
        <v>82</v>
      </c>
      <c r="D119" s="194" t="s">
        <v>131</v>
      </c>
      <c r="E119" s="195" t="s">
        <v>326</v>
      </c>
      <c r="F119" s="196" t="s">
        <v>327</v>
      </c>
      <c r="G119" s="197" t="s">
        <v>150</v>
      </c>
      <c r="H119" s="198">
        <v>1</v>
      </c>
      <c r="I119" s="199"/>
      <c r="J119" s="200">
        <f>ROUND(I119*H119,2)</f>
        <v>0</v>
      </c>
      <c r="K119" s="201"/>
      <c r="L119" s="38"/>
      <c r="M119" s="202" t="s">
        <v>1</v>
      </c>
      <c r="N119" s="203" t="s">
        <v>40</v>
      </c>
      <c r="O119" s="70"/>
      <c r="P119" s="204">
        <f>O119*H119</f>
        <v>0</v>
      </c>
      <c r="Q119" s="204">
        <v>0</v>
      </c>
      <c r="R119" s="204">
        <f>Q119*H119</f>
        <v>0</v>
      </c>
      <c r="S119" s="204">
        <v>0</v>
      </c>
      <c r="T119" s="205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06" t="s">
        <v>135</v>
      </c>
      <c r="AT119" s="206" t="s">
        <v>131</v>
      </c>
      <c r="AU119" s="206" t="s">
        <v>82</v>
      </c>
      <c r="AY119" s="16" t="s">
        <v>130</v>
      </c>
      <c r="BE119" s="207">
        <f>IF(N119="základní",J119,0)</f>
        <v>0</v>
      </c>
      <c r="BF119" s="207">
        <f>IF(N119="snížená",J119,0)</f>
        <v>0</v>
      </c>
      <c r="BG119" s="207">
        <f>IF(N119="zákl. přenesená",J119,0)</f>
        <v>0</v>
      </c>
      <c r="BH119" s="207">
        <f>IF(N119="sníž. přenesená",J119,0)</f>
        <v>0</v>
      </c>
      <c r="BI119" s="207">
        <f>IF(N119="nulová",J119,0)</f>
        <v>0</v>
      </c>
      <c r="BJ119" s="16" t="s">
        <v>82</v>
      </c>
      <c r="BK119" s="207">
        <f>ROUND(I119*H119,2)</f>
        <v>0</v>
      </c>
      <c r="BL119" s="16" t="s">
        <v>135</v>
      </c>
      <c r="BM119" s="206" t="s">
        <v>84</v>
      </c>
    </row>
    <row r="120" spans="1:65" s="12" customFormat="1" ht="11.25">
      <c r="B120" s="208"/>
      <c r="C120" s="209"/>
      <c r="D120" s="210" t="s">
        <v>136</v>
      </c>
      <c r="E120" s="211" t="s">
        <v>1</v>
      </c>
      <c r="F120" s="212" t="s">
        <v>82</v>
      </c>
      <c r="G120" s="209"/>
      <c r="H120" s="213">
        <v>1</v>
      </c>
      <c r="I120" s="214"/>
      <c r="J120" s="209"/>
      <c r="K120" s="209"/>
      <c r="L120" s="215"/>
      <c r="M120" s="216"/>
      <c r="N120" s="217"/>
      <c r="O120" s="217"/>
      <c r="P120" s="217"/>
      <c r="Q120" s="217"/>
      <c r="R120" s="217"/>
      <c r="S120" s="217"/>
      <c r="T120" s="218"/>
      <c r="AT120" s="219" t="s">
        <v>136</v>
      </c>
      <c r="AU120" s="219" t="s">
        <v>82</v>
      </c>
      <c r="AV120" s="12" t="s">
        <v>84</v>
      </c>
      <c r="AW120" s="12" t="s">
        <v>32</v>
      </c>
      <c r="AX120" s="12" t="s">
        <v>75</v>
      </c>
      <c r="AY120" s="219" t="s">
        <v>130</v>
      </c>
    </row>
    <row r="121" spans="1:65" s="13" customFormat="1" ht="11.25">
      <c r="B121" s="220"/>
      <c r="C121" s="221"/>
      <c r="D121" s="210" t="s">
        <v>136</v>
      </c>
      <c r="E121" s="222" t="s">
        <v>1</v>
      </c>
      <c r="F121" s="223" t="s">
        <v>138</v>
      </c>
      <c r="G121" s="221"/>
      <c r="H121" s="224">
        <v>1</v>
      </c>
      <c r="I121" s="225"/>
      <c r="J121" s="221"/>
      <c r="K121" s="221"/>
      <c r="L121" s="226"/>
      <c r="M121" s="227"/>
      <c r="N121" s="228"/>
      <c r="O121" s="228"/>
      <c r="P121" s="228"/>
      <c r="Q121" s="228"/>
      <c r="R121" s="228"/>
      <c r="S121" s="228"/>
      <c r="T121" s="229"/>
      <c r="AT121" s="230" t="s">
        <v>136</v>
      </c>
      <c r="AU121" s="230" t="s">
        <v>82</v>
      </c>
      <c r="AV121" s="13" t="s">
        <v>135</v>
      </c>
      <c r="AW121" s="13" t="s">
        <v>32</v>
      </c>
      <c r="AX121" s="13" t="s">
        <v>82</v>
      </c>
      <c r="AY121" s="230" t="s">
        <v>130</v>
      </c>
    </row>
    <row r="122" spans="1:65" s="2" customFormat="1" ht="16.5" customHeight="1">
      <c r="A122" s="33"/>
      <c r="B122" s="34"/>
      <c r="C122" s="194" t="s">
        <v>84</v>
      </c>
      <c r="D122" s="194" t="s">
        <v>131</v>
      </c>
      <c r="E122" s="195" t="s">
        <v>328</v>
      </c>
      <c r="F122" s="196" t="s">
        <v>329</v>
      </c>
      <c r="G122" s="197" t="s">
        <v>150</v>
      </c>
      <c r="H122" s="198">
        <v>1</v>
      </c>
      <c r="I122" s="199"/>
      <c r="J122" s="200">
        <f>ROUND(I122*H122,2)</f>
        <v>0</v>
      </c>
      <c r="K122" s="201"/>
      <c r="L122" s="38"/>
      <c r="M122" s="202" t="s">
        <v>1</v>
      </c>
      <c r="N122" s="203" t="s">
        <v>40</v>
      </c>
      <c r="O122" s="70"/>
      <c r="P122" s="204">
        <f>O122*H122</f>
        <v>0</v>
      </c>
      <c r="Q122" s="204">
        <v>0</v>
      </c>
      <c r="R122" s="204">
        <f>Q122*H122</f>
        <v>0</v>
      </c>
      <c r="S122" s="204">
        <v>0</v>
      </c>
      <c r="T122" s="205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06" t="s">
        <v>135</v>
      </c>
      <c r="AT122" s="206" t="s">
        <v>131</v>
      </c>
      <c r="AU122" s="206" t="s">
        <v>82</v>
      </c>
      <c r="AY122" s="16" t="s">
        <v>130</v>
      </c>
      <c r="BE122" s="207">
        <f>IF(N122="základní",J122,0)</f>
        <v>0</v>
      </c>
      <c r="BF122" s="207">
        <f>IF(N122="snížená",J122,0)</f>
        <v>0</v>
      </c>
      <c r="BG122" s="207">
        <f>IF(N122="zákl. přenesená",J122,0)</f>
        <v>0</v>
      </c>
      <c r="BH122" s="207">
        <f>IF(N122="sníž. přenesená",J122,0)</f>
        <v>0</v>
      </c>
      <c r="BI122" s="207">
        <f>IF(N122="nulová",J122,0)</f>
        <v>0</v>
      </c>
      <c r="BJ122" s="16" t="s">
        <v>82</v>
      </c>
      <c r="BK122" s="207">
        <f>ROUND(I122*H122,2)</f>
        <v>0</v>
      </c>
      <c r="BL122" s="16" t="s">
        <v>135</v>
      </c>
      <c r="BM122" s="206" t="s">
        <v>135</v>
      </c>
    </row>
    <row r="123" spans="1:65" s="12" customFormat="1" ht="11.25">
      <c r="B123" s="208"/>
      <c r="C123" s="209"/>
      <c r="D123" s="210" t="s">
        <v>136</v>
      </c>
      <c r="E123" s="211" t="s">
        <v>1</v>
      </c>
      <c r="F123" s="212" t="s">
        <v>82</v>
      </c>
      <c r="G123" s="209"/>
      <c r="H123" s="213">
        <v>1</v>
      </c>
      <c r="I123" s="214"/>
      <c r="J123" s="209"/>
      <c r="K123" s="209"/>
      <c r="L123" s="215"/>
      <c r="M123" s="216"/>
      <c r="N123" s="217"/>
      <c r="O123" s="217"/>
      <c r="P123" s="217"/>
      <c r="Q123" s="217"/>
      <c r="R123" s="217"/>
      <c r="S123" s="217"/>
      <c r="T123" s="218"/>
      <c r="AT123" s="219" t="s">
        <v>136</v>
      </c>
      <c r="AU123" s="219" t="s">
        <v>82</v>
      </c>
      <c r="AV123" s="12" t="s">
        <v>84</v>
      </c>
      <c r="AW123" s="12" t="s">
        <v>32</v>
      </c>
      <c r="AX123" s="12" t="s">
        <v>75</v>
      </c>
      <c r="AY123" s="219" t="s">
        <v>130</v>
      </c>
    </row>
    <row r="124" spans="1:65" s="13" customFormat="1" ht="11.25">
      <c r="B124" s="220"/>
      <c r="C124" s="221"/>
      <c r="D124" s="210" t="s">
        <v>136</v>
      </c>
      <c r="E124" s="222" t="s">
        <v>1</v>
      </c>
      <c r="F124" s="223" t="s">
        <v>138</v>
      </c>
      <c r="G124" s="221"/>
      <c r="H124" s="224">
        <v>1</v>
      </c>
      <c r="I124" s="225"/>
      <c r="J124" s="221"/>
      <c r="K124" s="221"/>
      <c r="L124" s="226"/>
      <c r="M124" s="227"/>
      <c r="N124" s="228"/>
      <c r="O124" s="228"/>
      <c r="P124" s="228"/>
      <c r="Q124" s="228"/>
      <c r="R124" s="228"/>
      <c r="S124" s="228"/>
      <c r="T124" s="229"/>
      <c r="AT124" s="230" t="s">
        <v>136</v>
      </c>
      <c r="AU124" s="230" t="s">
        <v>82</v>
      </c>
      <c r="AV124" s="13" t="s">
        <v>135</v>
      </c>
      <c r="AW124" s="13" t="s">
        <v>32</v>
      </c>
      <c r="AX124" s="13" t="s">
        <v>82</v>
      </c>
      <c r="AY124" s="230" t="s">
        <v>130</v>
      </c>
    </row>
    <row r="125" spans="1:65" s="2" customFormat="1" ht="24" customHeight="1">
      <c r="A125" s="33"/>
      <c r="B125" s="34"/>
      <c r="C125" s="194" t="s">
        <v>142</v>
      </c>
      <c r="D125" s="194" t="s">
        <v>131</v>
      </c>
      <c r="E125" s="195" t="s">
        <v>330</v>
      </c>
      <c r="F125" s="196" t="s">
        <v>331</v>
      </c>
      <c r="G125" s="197" t="s">
        <v>150</v>
      </c>
      <c r="H125" s="198">
        <v>1</v>
      </c>
      <c r="I125" s="199"/>
      <c r="J125" s="200">
        <f>ROUND(I125*H125,2)</f>
        <v>0</v>
      </c>
      <c r="K125" s="201"/>
      <c r="L125" s="38"/>
      <c r="M125" s="202" t="s">
        <v>1</v>
      </c>
      <c r="N125" s="203" t="s">
        <v>40</v>
      </c>
      <c r="O125" s="70"/>
      <c r="P125" s="204">
        <f>O125*H125</f>
        <v>0</v>
      </c>
      <c r="Q125" s="204">
        <v>0</v>
      </c>
      <c r="R125" s="204">
        <f>Q125*H125</f>
        <v>0</v>
      </c>
      <c r="S125" s="204">
        <v>0</v>
      </c>
      <c r="T125" s="205">
        <f>S125*H125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R125" s="206" t="s">
        <v>135</v>
      </c>
      <c r="AT125" s="206" t="s">
        <v>131</v>
      </c>
      <c r="AU125" s="206" t="s">
        <v>82</v>
      </c>
      <c r="AY125" s="16" t="s">
        <v>130</v>
      </c>
      <c r="BE125" s="207">
        <f>IF(N125="základní",J125,0)</f>
        <v>0</v>
      </c>
      <c r="BF125" s="207">
        <f>IF(N125="snížená",J125,0)</f>
        <v>0</v>
      </c>
      <c r="BG125" s="207">
        <f>IF(N125="zákl. přenesená",J125,0)</f>
        <v>0</v>
      </c>
      <c r="BH125" s="207">
        <f>IF(N125="sníž. přenesená",J125,0)</f>
        <v>0</v>
      </c>
      <c r="BI125" s="207">
        <f>IF(N125="nulová",J125,0)</f>
        <v>0</v>
      </c>
      <c r="BJ125" s="16" t="s">
        <v>82</v>
      </c>
      <c r="BK125" s="207">
        <f>ROUND(I125*H125,2)</f>
        <v>0</v>
      </c>
      <c r="BL125" s="16" t="s">
        <v>135</v>
      </c>
      <c r="BM125" s="206" t="s">
        <v>145</v>
      </c>
    </row>
    <row r="126" spans="1:65" s="12" customFormat="1" ht="11.25">
      <c r="B126" s="208"/>
      <c r="C126" s="209"/>
      <c r="D126" s="210" t="s">
        <v>136</v>
      </c>
      <c r="E126" s="211" t="s">
        <v>1</v>
      </c>
      <c r="F126" s="212" t="s">
        <v>82</v>
      </c>
      <c r="G126" s="209"/>
      <c r="H126" s="213">
        <v>1</v>
      </c>
      <c r="I126" s="214"/>
      <c r="J126" s="209"/>
      <c r="K126" s="209"/>
      <c r="L126" s="215"/>
      <c r="M126" s="216"/>
      <c r="N126" s="217"/>
      <c r="O126" s="217"/>
      <c r="P126" s="217"/>
      <c r="Q126" s="217"/>
      <c r="R126" s="217"/>
      <c r="S126" s="217"/>
      <c r="T126" s="218"/>
      <c r="AT126" s="219" t="s">
        <v>136</v>
      </c>
      <c r="AU126" s="219" t="s">
        <v>82</v>
      </c>
      <c r="AV126" s="12" t="s">
        <v>84</v>
      </c>
      <c r="AW126" s="12" t="s">
        <v>32</v>
      </c>
      <c r="AX126" s="12" t="s">
        <v>75</v>
      </c>
      <c r="AY126" s="219" t="s">
        <v>130</v>
      </c>
    </row>
    <row r="127" spans="1:65" s="13" customFormat="1" ht="11.25">
      <c r="B127" s="220"/>
      <c r="C127" s="221"/>
      <c r="D127" s="210" t="s">
        <v>136</v>
      </c>
      <c r="E127" s="222" t="s">
        <v>1</v>
      </c>
      <c r="F127" s="223" t="s">
        <v>138</v>
      </c>
      <c r="G127" s="221"/>
      <c r="H127" s="224">
        <v>1</v>
      </c>
      <c r="I127" s="225"/>
      <c r="J127" s="221"/>
      <c r="K127" s="221"/>
      <c r="L127" s="226"/>
      <c r="M127" s="227"/>
      <c r="N127" s="228"/>
      <c r="O127" s="228"/>
      <c r="P127" s="228"/>
      <c r="Q127" s="228"/>
      <c r="R127" s="228"/>
      <c r="S127" s="228"/>
      <c r="T127" s="229"/>
      <c r="AT127" s="230" t="s">
        <v>136</v>
      </c>
      <c r="AU127" s="230" t="s">
        <v>82</v>
      </c>
      <c r="AV127" s="13" t="s">
        <v>135</v>
      </c>
      <c r="AW127" s="13" t="s">
        <v>32</v>
      </c>
      <c r="AX127" s="13" t="s">
        <v>82</v>
      </c>
      <c r="AY127" s="230" t="s">
        <v>130</v>
      </c>
    </row>
    <row r="128" spans="1:65" s="2" customFormat="1" ht="16.5" customHeight="1">
      <c r="A128" s="33"/>
      <c r="B128" s="34"/>
      <c r="C128" s="194" t="s">
        <v>135</v>
      </c>
      <c r="D128" s="194" t="s">
        <v>131</v>
      </c>
      <c r="E128" s="195" t="s">
        <v>332</v>
      </c>
      <c r="F128" s="196" t="s">
        <v>333</v>
      </c>
      <c r="G128" s="197" t="s">
        <v>150</v>
      </c>
      <c r="H128" s="198">
        <v>1</v>
      </c>
      <c r="I128" s="199"/>
      <c r="J128" s="200">
        <f>ROUND(I128*H128,2)</f>
        <v>0</v>
      </c>
      <c r="K128" s="201"/>
      <c r="L128" s="38"/>
      <c r="M128" s="202" t="s">
        <v>1</v>
      </c>
      <c r="N128" s="203" t="s">
        <v>40</v>
      </c>
      <c r="O128" s="70"/>
      <c r="P128" s="204">
        <f>O128*H128</f>
        <v>0</v>
      </c>
      <c r="Q128" s="204">
        <v>0</v>
      </c>
      <c r="R128" s="204">
        <f>Q128*H128</f>
        <v>0</v>
      </c>
      <c r="S128" s="204">
        <v>0</v>
      </c>
      <c r="T128" s="205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06" t="s">
        <v>135</v>
      </c>
      <c r="AT128" s="206" t="s">
        <v>131</v>
      </c>
      <c r="AU128" s="206" t="s">
        <v>82</v>
      </c>
      <c r="AY128" s="16" t="s">
        <v>130</v>
      </c>
      <c r="BE128" s="207">
        <f>IF(N128="základní",J128,0)</f>
        <v>0</v>
      </c>
      <c r="BF128" s="207">
        <f>IF(N128="snížená",J128,0)</f>
        <v>0</v>
      </c>
      <c r="BG128" s="207">
        <f>IF(N128="zákl. přenesená",J128,0)</f>
        <v>0</v>
      </c>
      <c r="BH128" s="207">
        <f>IF(N128="sníž. přenesená",J128,0)</f>
        <v>0</v>
      </c>
      <c r="BI128" s="207">
        <f>IF(N128="nulová",J128,0)</f>
        <v>0</v>
      </c>
      <c r="BJ128" s="16" t="s">
        <v>82</v>
      </c>
      <c r="BK128" s="207">
        <f>ROUND(I128*H128,2)</f>
        <v>0</v>
      </c>
      <c r="BL128" s="16" t="s">
        <v>135</v>
      </c>
      <c r="BM128" s="206" t="s">
        <v>151</v>
      </c>
    </row>
    <row r="129" spans="1:51" s="12" customFormat="1" ht="11.25">
      <c r="B129" s="208"/>
      <c r="C129" s="209"/>
      <c r="D129" s="210" t="s">
        <v>136</v>
      </c>
      <c r="E129" s="211" t="s">
        <v>1</v>
      </c>
      <c r="F129" s="212" t="s">
        <v>82</v>
      </c>
      <c r="G129" s="209"/>
      <c r="H129" s="213">
        <v>1</v>
      </c>
      <c r="I129" s="214"/>
      <c r="J129" s="209"/>
      <c r="K129" s="209"/>
      <c r="L129" s="215"/>
      <c r="M129" s="216"/>
      <c r="N129" s="217"/>
      <c r="O129" s="217"/>
      <c r="P129" s="217"/>
      <c r="Q129" s="217"/>
      <c r="R129" s="217"/>
      <c r="S129" s="217"/>
      <c r="T129" s="218"/>
      <c r="AT129" s="219" t="s">
        <v>136</v>
      </c>
      <c r="AU129" s="219" t="s">
        <v>82</v>
      </c>
      <c r="AV129" s="12" t="s">
        <v>84</v>
      </c>
      <c r="AW129" s="12" t="s">
        <v>32</v>
      </c>
      <c r="AX129" s="12" t="s">
        <v>75</v>
      </c>
      <c r="AY129" s="219" t="s">
        <v>130</v>
      </c>
    </row>
    <row r="130" spans="1:51" s="13" customFormat="1" ht="11.25">
      <c r="B130" s="220"/>
      <c r="C130" s="221"/>
      <c r="D130" s="210" t="s">
        <v>136</v>
      </c>
      <c r="E130" s="222" t="s">
        <v>1</v>
      </c>
      <c r="F130" s="223" t="s">
        <v>138</v>
      </c>
      <c r="G130" s="221"/>
      <c r="H130" s="224">
        <v>1</v>
      </c>
      <c r="I130" s="225"/>
      <c r="J130" s="221"/>
      <c r="K130" s="221"/>
      <c r="L130" s="226"/>
      <c r="M130" s="241"/>
      <c r="N130" s="242"/>
      <c r="O130" s="242"/>
      <c r="P130" s="242"/>
      <c r="Q130" s="242"/>
      <c r="R130" s="242"/>
      <c r="S130" s="242"/>
      <c r="T130" s="243"/>
      <c r="AT130" s="230" t="s">
        <v>136</v>
      </c>
      <c r="AU130" s="230" t="s">
        <v>82</v>
      </c>
      <c r="AV130" s="13" t="s">
        <v>135</v>
      </c>
      <c r="AW130" s="13" t="s">
        <v>32</v>
      </c>
      <c r="AX130" s="13" t="s">
        <v>82</v>
      </c>
      <c r="AY130" s="230" t="s">
        <v>130</v>
      </c>
    </row>
    <row r="131" spans="1:51" s="2" customFormat="1" ht="6.95" customHeight="1">
      <c r="A131" s="33"/>
      <c r="B131" s="53"/>
      <c r="C131" s="54"/>
      <c r="D131" s="54"/>
      <c r="E131" s="54"/>
      <c r="F131" s="54"/>
      <c r="G131" s="54"/>
      <c r="H131" s="54"/>
      <c r="I131" s="151"/>
      <c r="J131" s="54"/>
      <c r="K131" s="54"/>
      <c r="L131" s="38"/>
      <c r="M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</row>
  </sheetData>
  <sheetProtection algorithmName="SHA-512" hashValue="g9EN4BdtF8lvdk9I2na91nDuYdyUgczNTZTztBQykdH9AVog1BkvFzMwg2Meb16qLAA5B6co2K0STqYMni4Llg==" saltValue="QiMC7UDEKuhTBvrI14JCbDWyyw99JKaWOTezUt/+o7FD5lIN3Y4YqJZz8b2ogifJEeV3SD/0xOktC+CFXnCzfQ==" spinCount="100000" sheet="1" objects="1" scenarios="1" formatColumns="0" formatRows="0" autoFilter="0"/>
  <autoFilter ref="C116:K130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268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85" t="str">
        <f>'Rekapitulace stavby'!K6</f>
        <v>Rekonstrukce opěrných zdí silnice III-3561 Radim</v>
      </c>
      <c r="F7" s="286"/>
      <c r="G7" s="286"/>
      <c r="H7" s="286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334</v>
      </c>
      <c r="F9" s="288"/>
      <c r="G9" s="288"/>
      <c r="H9" s="28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10. 6. 2020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>00085031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a údržba silnic Pardubického kraje</v>
      </c>
      <c r="F15" s="33"/>
      <c r="G15" s="33"/>
      <c r="H15" s="33"/>
      <c r="I15" s="116" t="s">
        <v>28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1" t="s">
        <v>1</v>
      </c>
      <c r="F27" s="291"/>
      <c r="G27" s="291"/>
      <c r="H27" s="29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ROUND((SUM(BE124:BE267)),  2)</f>
        <v>0</v>
      </c>
      <c r="G33" s="33"/>
      <c r="H33" s="33"/>
      <c r="I33" s="130">
        <v>0.21</v>
      </c>
      <c r="J33" s="129">
        <f>ROUND(((SUM(BE124:BE267))*I33),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ROUND((SUM(BF124:BF267)),  2)</f>
        <v>0</v>
      </c>
      <c r="G34" s="33"/>
      <c r="H34" s="33"/>
      <c r="I34" s="130">
        <v>0.15</v>
      </c>
      <c r="J34" s="129">
        <f>ROUND(((SUM(BF124:BF267))*I34),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ROUND((SUM(BG124:BG267)),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ROUND((SUM(BH124:BH267)),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ROUND((SUM(BI124:BI267)),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Rekonstrukce opěrných zdí silnice III-3561 Radim</v>
      </c>
      <c r="F85" s="293"/>
      <c r="G85" s="293"/>
      <c r="H85" s="29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4" t="str">
        <f>E9</f>
        <v>SO 202 - Opěrná zeď č. 2</v>
      </c>
      <c r="F87" s="294"/>
      <c r="G87" s="294"/>
      <c r="H87" s="29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10. 6. 2020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a údržba silnic Pardubického kraje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108</v>
      </c>
      <c r="E97" s="163"/>
      <c r="F97" s="163"/>
      <c r="G97" s="163"/>
      <c r="H97" s="163"/>
      <c r="I97" s="164"/>
      <c r="J97" s="165">
        <f>J125</f>
        <v>0</v>
      </c>
      <c r="K97" s="161"/>
      <c r="L97" s="166"/>
    </row>
    <row r="98" spans="1:31" s="9" customFormat="1" ht="24.95" customHeight="1">
      <c r="B98" s="160"/>
      <c r="C98" s="161"/>
      <c r="D98" s="162" t="s">
        <v>109</v>
      </c>
      <c r="E98" s="163"/>
      <c r="F98" s="163"/>
      <c r="G98" s="163"/>
      <c r="H98" s="163"/>
      <c r="I98" s="164"/>
      <c r="J98" s="165">
        <f>J142</f>
        <v>0</v>
      </c>
      <c r="K98" s="161"/>
      <c r="L98" s="166"/>
    </row>
    <row r="99" spans="1:31" s="9" customFormat="1" ht="24.95" customHeight="1">
      <c r="B99" s="160"/>
      <c r="C99" s="161"/>
      <c r="D99" s="162" t="s">
        <v>110</v>
      </c>
      <c r="E99" s="163"/>
      <c r="F99" s="163"/>
      <c r="G99" s="163"/>
      <c r="H99" s="163"/>
      <c r="I99" s="164"/>
      <c r="J99" s="165">
        <f>J182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111</v>
      </c>
      <c r="E100" s="163"/>
      <c r="F100" s="163"/>
      <c r="G100" s="163"/>
      <c r="H100" s="163"/>
      <c r="I100" s="164"/>
      <c r="J100" s="165">
        <f>J196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112</v>
      </c>
      <c r="E101" s="163"/>
      <c r="F101" s="163"/>
      <c r="G101" s="163"/>
      <c r="H101" s="163"/>
      <c r="I101" s="164"/>
      <c r="J101" s="165">
        <f>J212</f>
        <v>0</v>
      </c>
      <c r="K101" s="161"/>
      <c r="L101" s="166"/>
    </row>
    <row r="102" spans="1:31" s="9" customFormat="1" ht="24.95" customHeight="1">
      <c r="B102" s="160"/>
      <c r="C102" s="161"/>
      <c r="D102" s="162" t="s">
        <v>113</v>
      </c>
      <c r="E102" s="163"/>
      <c r="F102" s="163"/>
      <c r="G102" s="163"/>
      <c r="H102" s="163"/>
      <c r="I102" s="164"/>
      <c r="J102" s="165">
        <f>J233</f>
        <v>0</v>
      </c>
      <c r="K102" s="161"/>
      <c r="L102" s="166"/>
    </row>
    <row r="103" spans="1:31" s="9" customFormat="1" ht="24.95" customHeight="1">
      <c r="B103" s="160"/>
      <c r="C103" s="161"/>
      <c r="D103" s="162" t="s">
        <v>114</v>
      </c>
      <c r="E103" s="163"/>
      <c r="F103" s="163"/>
      <c r="G103" s="163"/>
      <c r="H103" s="163"/>
      <c r="I103" s="164"/>
      <c r="J103" s="165">
        <f>J243</f>
        <v>0</v>
      </c>
      <c r="K103" s="161"/>
      <c r="L103" s="166"/>
    </row>
    <row r="104" spans="1:31" s="9" customFormat="1" ht="24.95" customHeight="1">
      <c r="B104" s="160"/>
      <c r="C104" s="161"/>
      <c r="D104" s="162" t="s">
        <v>115</v>
      </c>
      <c r="E104" s="163"/>
      <c r="F104" s="163"/>
      <c r="G104" s="163"/>
      <c r="H104" s="163"/>
      <c r="I104" s="164"/>
      <c r="J104" s="165">
        <f>J254</f>
        <v>0</v>
      </c>
      <c r="K104" s="161"/>
      <c r="L104" s="166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151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54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92" t="str">
        <f>E7</f>
        <v>Rekonstrukce opěrných zdí silnice III-3561 Radim</v>
      </c>
      <c r="F114" s="293"/>
      <c r="G114" s="293"/>
      <c r="H114" s="293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101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64" t="str">
        <f>E9</f>
        <v>SO 202 - Opěrná zeď č. 2</v>
      </c>
      <c r="F116" s="294"/>
      <c r="G116" s="294"/>
      <c r="H116" s="294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116" t="s">
        <v>22</v>
      </c>
      <c r="J118" s="65" t="str">
        <f>IF(J12="","",J12)</f>
        <v>10. 6. 2020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>Správa a údržba silnic Pardubického kraje</v>
      </c>
      <c r="G120" s="35"/>
      <c r="H120" s="35"/>
      <c r="I120" s="116" t="s">
        <v>31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116" t="s">
        <v>33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0" customFormat="1" ht="29.25" customHeight="1">
      <c r="A123" s="167"/>
      <c r="B123" s="168"/>
      <c r="C123" s="169" t="s">
        <v>117</v>
      </c>
      <c r="D123" s="170" t="s">
        <v>60</v>
      </c>
      <c r="E123" s="170" t="s">
        <v>56</v>
      </c>
      <c r="F123" s="170" t="s">
        <v>57</v>
      </c>
      <c r="G123" s="170" t="s">
        <v>118</v>
      </c>
      <c r="H123" s="170" t="s">
        <v>119</v>
      </c>
      <c r="I123" s="171" t="s">
        <v>120</v>
      </c>
      <c r="J123" s="172" t="s">
        <v>105</v>
      </c>
      <c r="K123" s="173" t="s">
        <v>121</v>
      </c>
      <c r="L123" s="174"/>
      <c r="M123" s="74" t="s">
        <v>1</v>
      </c>
      <c r="N123" s="75" t="s">
        <v>39</v>
      </c>
      <c r="O123" s="75" t="s">
        <v>122</v>
      </c>
      <c r="P123" s="75" t="s">
        <v>123</v>
      </c>
      <c r="Q123" s="75" t="s">
        <v>124</v>
      </c>
      <c r="R123" s="75" t="s">
        <v>125</v>
      </c>
      <c r="S123" s="75" t="s">
        <v>126</v>
      </c>
      <c r="T123" s="76" t="s">
        <v>127</v>
      </c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</row>
    <row r="124" spans="1:65" s="2" customFormat="1" ht="22.9" customHeight="1">
      <c r="A124" s="33"/>
      <c r="B124" s="34"/>
      <c r="C124" s="81" t="s">
        <v>128</v>
      </c>
      <c r="D124" s="35"/>
      <c r="E124" s="35"/>
      <c r="F124" s="35"/>
      <c r="G124" s="35"/>
      <c r="H124" s="35"/>
      <c r="I124" s="114"/>
      <c r="J124" s="175">
        <f>BK124</f>
        <v>0</v>
      </c>
      <c r="K124" s="35"/>
      <c r="L124" s="38"/>
      <c r="M124" s="77"/>
      <c r="N124" s="176"/>
      <c r="O124" s="78"/>
      <c r="P124" s="177">
        <f>P125+P142+P182+P196+P212+P233+P243+P254</f>
        <v>0</v>
      </c>
      <c r="Q124" s="78"/>
      <c r="R124" s="177">
        <f>R125+R142+R182+R196+R212+R233+R243+R254</f>
        <v>0</v>
      </c>
      <c r="S124" s="78"/>
      <c r="T124" s="178">
        <f>T125+T142+T182+T196+T212+T233+T243+T254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74</v>
      </c>
      <c r="AU124" s="16" t="s">
        <v>107</v>
      </c>
      <c r="BK124" s="179">
        <f>BK125+BK142+BK182+BK196+BK212+BK233+BK243+BK254</f>
        <v>0</v>
      </c>
    </row>
    <row r="125" spans="1:65" s="11" customFormat="1" ht="25.9" customHeight="1">
      <c r="B125" s="180"/>
      <c r="C125" s="181"/>
      <c r="D125" s="182" t="s">
        <v>74</v>
      </c>
      <c r="E125" s="183" t="s">
        <v>75</v>
      </c>
      <c r="F125" s="183" t="s">
        <v>129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SUM(P126:P141)</f>
        <v>0</v>
      </c>
      <c r="Q125" s="188"/>
      <c r="R125" s="189">
        <f>SUM(R126:R141)</f>
        <v>0</v>
      </c>
      <c r="S125" s="188"/>
      <c r="T125" s="190">
        <f>SUM(T126:T141)</f>
        <v>0</v>
      </c>
      <c r="AR125" s="191" t="s">
        <v>82</v>
      </c>
      <c r="AT125" s="192" t="s">
        <v>74</v>
      </c>
      <c r="AU125" s="192" t="s">
        <v>75</v>
      </c>
      <c r="AY125" s="191" t="s">
        <v>130</v>
      </c>
      <c r="BK125" s="193">
        <f>SUM(BK126:BK141)</f>
        <v>0</v>
      </c>
    </row>
    <row r="126" spans="1:65" s="2" customFormat="1" ht="16.5" customHeight="1">
      <c r="A126" s="33"/>
      <c r="B126" s="34"/>
      <c r="C126" s="194" t="s">
        <v>82</v>
      </c>
      <c r="D126" s="194" t="s">
        <v>131</v>
      </c>
      <c r="E126" s="195" t="s">
        <v>132</v>
      </c>
      <c r="F126" s="196" t="s">
        <v>133</v>
      </c>
      <c r="G126" s="197" t="s">
        <v>134</v>
      </c>
      <c r="H126" s="198">
        <v>292.58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40</v>
      </c>
      <c r="O126" s="70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135</v>
      </c>
      <c r="AT126" s="206" t="s">
        <v>131</v>
      </c>
      <c r="AU126" s="206" t="s">
        <v>82</v>
      </c>
      <c r="AY126" s="16" t="s">
        <v>130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82</v>
      </c>
      <c r="BK126" s="207">
        <f>ROUND(I126*H126,2)</f>
        <v>0</v>
      </c>
      <c r="BL126" s="16" t="s">
        <v>135</v>
      </c>
      <c r="BM126" s="206" t="s">
        <v>84</v>
      </c>
    </row>
    <row r="127" spans="1:65" s="12" customFormat="1" ht="11.25">
      <c r="B127" s="208"/>
      <c r="C127" s="209"/>
      <c r="D127" s="210" t="s">
        <v>136</v>
      </c>
      <c r="E127" s="211" t="s">
        <v>1</v>
      </c>
      <c r="F127" s="212" t="s">
        <v>335</v>
      </c>
      <c r="G127" s="209"/>
      <c r="H127" s="213">
        <v>292.58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136</v>
      </c>
      <c r="AU127" s="219" t="s">
        <v>82</v>
      </c>
      <c r="AV127" s="12" t="s">
        <v>84</v>
      </c>
      <c r="AW127" s="12" t="s">
        <v>32</v>
      </c>
      <c r="AX127" s="12" t="s">
        <v>75</v>
      </c>
      <c r="AY127" s="219" t="s">
        <v>130</v>
      </c>
    </row>
    <row r="128" spans="1:65" s="13" customFormat="1" ht="11.25">
      <c r="B128" s="220"/>
      <c r="C128" s="221"/>
      <c r="D128" s="210" t="s">
        <v>136</v>
      </c>
      <c r="E128" s="222" t="s">
        <v>1</v>
      </c>
      <c r="F128" s="223" t="s">
        <v>138</v>
      </c>
      <c r="G128" s="221"/>
      <c r="H128" s="224">
        <v>292.58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136</v>
      </c>
      <c r="AU128" s="230" t="s">
        <v>82</v>
      </c>
      <c r="AV128" s="13" t="s">
        <v>135</v>
      </c>
      <c r="AW128" s="13" t="s">
        <v>32</v>
      </c>
      <c r="AX128" s="13" t="s">
        <v>82</v>
      </c>
      <c r="AY128" s="230" t="s">
        <v>130</v>
      </c>
    </row>
    <row r="129" spans="1:65" s="2" customFormat="1" ht="16.5" customHeight="1">
      <c r="A129" s="33"/>
      <c r="B129" s="34"/>
      <c r="C129" s="194" t="s">
        <v>84</v>
      </c>
      <c r="D129" s="194" t="s">
        <v>131</v>
      </c>
      <c r="E129" s="195" t="s">
        <v>139</v>
      </c>
      <c r="F129" s="196" t="s">
        <v>133</v>
      </c>
      <c r="G129" s="197" t="s">
        <v>140</v>
      </c>
      <c r="H129" s="198">
        <v>397.8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40</v>
      </c>
      <c r="O129" s="70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135</v>
      </c>
      <c r="AT129" s="206" t="s">
        <v>131</v>
      </c>
      <c r="AU129" s="206" t="s">
        <v>82</v>
      </c>
      <c r="AY129" s="16" t="s">
        <v>130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82</v>
      </c>
      <c r="BK129" s="207">
        <f>ROUND(I129*H129,2)</f>
        <v>0</v>
      </c>
      <c r="BL129" s="16" t="s">
        <v>135</v>
      </c>
      <c r="BM129" s="206" t="s">
        <v>135</v>
      </c>
    </row>
    <row r="130" spans="1:65" s="12" customFormat="1" ht="11.25">
      <c r="B130" s="208"/>
      <c r="C130" s="209"/>
      <c r="D130" s="210" t="s">
        <v>136</v>
      </c>
      <c r="E130" s="211" t="s">
        <v>1</v>
      </c>
      <c r="F130" s="212" t="s">
        <v>336</v>
      </c>
      <c r="G130" s="209"/>
      <c r="H130" s="213">
        <v>397.8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136</v>
      </c>
      <c r="AU130" s="219" t="s">
        <v>82</v>
      </c>
      <c r="AV130" s="12" t="s">
        <v>84</v>
      </c>
      <c r="AW130" s="12" t="s">
        <v>32</v>
      </c>
      <c r="AX130" s="12" t="s">
        <v>75</v>
      </c>
      <c r="AY130" s="219" t="s">
        <v>130</v>
      </c>
    </row>
    <row r="131" spans="1:65" s="13" customFormat="1" ht="11.25">
      <c r="B131" s="220"/>
      <c r="C131" s="221"/>
      <c r="D131" s="210" t="s">
        <v>136</v>
      </c>
      <c r="E131" s="222" t="s">
        <v>1</v>
      </c>
      <c r="F131" s="223" t="s">
        <v>138</v>
      </c>
      <c r="G131" s="221"/>
      <c r="H131" s="224">
        <v>397.8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136</v>
      </c>
      <c r="AU131" s="230" t="s">
        <v>82</v>
      </c>
      <c r="AV131" s="13" t="s">
        <v>135</v>
      </c>
      <c r="AW131" s="13" t="s">
        <v>32</v>
      </c>
      <c r="AX131" s="13" t="s">
        <v>82</v>
      </c>
      <c r="AY131" s="230" t="s">
        <v>130</v>
      </c>
    </row>
    <row r="132" spans="1:65" s="2" customFormat="1" ht="16.5" customHeight="1">
      <c r="A132" s="33"/>
      <c r="B132" s="34"/>
      <c r="C132" s="194" t="s">
        <v>142</v>
      </c>
      <c r="D132" s="194" t="s">
        <v>131</v>
      </c>
      <c r="E132" s="195" t="s">
        <v>143</v>
      </c>
      <c r="F132" s="196" t="s">
        <v>144</v>
      </c>
      <c r="G132" s="197" t="s">
        <v>134</v>
      </c>
      <c r="H132" s="198">
        <v>9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40</v>
      </c>
      <c r="O132" s="70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135</v>
      </c>
      <c r="AT132" s="206" t="s">
        <v>131</v>
      </c>
      <c r="AU132" s="206" t="s">
        <v>82</v>
      </c>
      <c r="AY132" s="16" t="s">
        <v>130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82</v>
      </c>
      <c r="BK132" s="207">
        <f>ROUND(I132*H132,2)</f>
        <v>0</v>
      </c>
      <c r="BL132" s="16" t="s">
        <v>135</v>
      </c>
      <c r="BM132" s="206" t="s">
        <v>145</v>
      </c>
    </row>
    <row r="133" spans="1:65" s="14" customFormat="1" ht="11.25">
      <c r="B133" s="231"/>
      <c r="C133" s="232"/>
      <c r="D133" s="210" t="s">
        <v>136</v>
      </c>
      <c r="E133" s="233" t="s">
        <v>1</v>
      </c>
      <c r="F133" s="234" t="s">
        <v>146</v>
      </c>
      <c r="G133" s="232"/>
      <c r="H133" s="233" t="s">
        <v>1</v>
      </c>
      <c r="I133" s="235"/>
      <c r="J133" s="232"/>
      <c r="K133" s="232"/>
      <c r="L133" s="236"/>
      <c r="M133" s="237"/>
      <c r="N133" s="238"/>
      <c r="O133" s="238"/>
      <c r="P133" s="238"/>
      <c r="Q133" s="238"/>
      <c r="R133" s="238"/>
      <c r="S133" s="238"/>
      <c r="T133" s="239"/>
      <c r="AT133" s="240" t="s">
        <v>136</v>
      </c>
      <c r="AU133" s="240" t="s">
        <v>82</v>
      </c>
      <c r="AV133" s="14" t="s">
        <v>82</v>
      </c>
      <c r="AW133" s="14" t="s">
        <v>32</v>
      </c>
      <c r="AX133" s="14" t="s">
        <v>75</v>
      </c>
      <c r="AY133" s="240" t="s">
        <v>130</v>
      </c>
    </row>
    <row r="134" spans="1:65" s="12" customFormat="1" ht="11.25">
      <c r="B134" s="208"/>
      <c r="C134" s="209"/>
      <c r="D134" s="210" t="s">
        <v>136</v>
      </c>
      <c r="E134" s="211" t="s">
        <v>1</v>
      </c>
      <c r="F134" s="212" t="s">
        <v>147</v>
      </c>
      <c r="G134" s="209"/>
      <c r="H134" s="213">
        <v>9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136</v>
      </c>
      <c r="AU134" s="219" t="s">
        <v>82</v>
      </c>
      <c r="AV134" s="12" t="s">
        <v>84</v>
      </c>
      <c r="AW134" s="12" t="s">
        <v>32</v>
      </c>
      <c r="AX134" s="12" t="s">
        <v>75</v>
      </c>
      <c r="AY134" s="219" t="s">
        <v>130</v>
      </c>
    </row>
    <row r="135" spans="1:65" s="13" customFormat="1" ht="11.25">
      <c r="B135" s="220"/>
      <c r="C135" s="221"/>
      <c r="D135" s="210" t="s">
        <v>136</v>
      </c>
      <c r="E135" s="222" t="s">
        <v>1</v>
      </c>
      <c r="F135" s="223" t="s">
        <v>138</v>
      </c>
      <c r="G135" s="221"/>
      <c r="H135" s="224">
        <v>9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136</v>
      </c>
      <c r="AU135" s="230" t="s">
        <v>82</v>
      </c>
      <c r="AV135" s="13" t="s">
        <v>135</v>
      </c>
      <c r="AW135" s="13" t="s">
        <v>32</v>
      </c>
      <c r="AX135" s="13" t="s">
        <v>82</v>
      </c>
      <c r="AY135" s="230" t="s">
        <v>130</v>
      </c>
    </row>
    <row r="136" spans="1:65" s="2" customFormat="1" ht="24" customHeight="1">
      <c r="A136" s="33"/>
      <c r="B136" s="34"/>
      <c r="C136" s="194" t="s">
        <v>135</v>
      </c>
      <c r="D136" s="194" t="s">
        <v>131</v>
      </c>
      <c r="E136" s="195" t="s">
        <v>148</v>
      </c>
      <c r="F136" s="196" t="s">
        <v>149</v>
      </c>
      <c r="G136" s="197" t="s">
        <v>150</v>
      </c>
      <c r="H136" s="198">
        <v>1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40</v>
      </c>
      <c r="O136" s="70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135</v>
      </c>
      <c r="AT136" s="206" t="s">
        <v>131</v>
      </c>
      <c r="AU136" s="206" t="s">
        <v>82</v>
      </c>
      <c r="AY136" s="16" t="s">
        <v>130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82</v>
      </c>
      <c r="BK136" s="207">
        <f>ROUND(I136*H136,2)</f>
        <v>0</v>
      </c>
      <c r="BL136" s="16" t="s">
        <v>135</v>
      </c>
      <c r="BM136" s="206" t="s">
        <v>151</v>
      </c>
    </row>
    <row r="137" spans="1:65" s="12" customFormat="1" ht="11.25">
      <c r="B137" s="208"/>
      <c r="C137" s="209"/>
      <c r="D137" s="210" t="s">
        <v>136</v>
      </c>
      <c r="E137" s="211" t="s">
        <v>1</v>
      </c>
      <c r="F137" s="212" t="s">
        <v>82</v>
      </c>
      <c r="G137" s="209"/>
      <c r="H137" s="213">
        <v>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136</v>
      </c>
      <c r="AU137" s="219" t="s">
        <v>82</v>
      </c>
      <c r="AV137" s="12" t="s">
        <v>84</v>
      </c>
      <c r="AW137" s="12" t="s">
        <v>32</v>
      </c>
      <c r="AX137" s="12" t="s">
        <v>75</v>
      </c>
      <c r="AY137" s="219" t="s">
        <v>130</v>
      </c>
    </row>
    <row r="138" spans="1:65" s="13" customFormat="1" ht="11.25">
      <c r="B138" s="220"/>
      <c r="C138" s="221"/>
      <c r="D138" s="210" t="s">
        <v>136</v>
      </c>
      <c r="E138" s="222" t="s">
        <v>1</v>
      </c>
      <c r="F138" s="223" t="s">
        <v>138</v>
      </c>
      <c r="G138" s="221"/>
      <c r="H138" s="224">
        <v>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136</v>
      </c>
      <c r="AU138" s="230" t="s">
        <v>82</v>
      </c>
      <c r="AV138" s="13" t="s">
        <v>135</v>
      </c>
      <c r="AW138" s="13" t="s">
        <v>32</v>
      </c>
      <c r="AX138" s="13" t="s">
        <v>82</v>
      </c>
      <c r="AY138" s="230" t="s">
        <v>130</v>
      </c>
    </row>
    <row r="139" spans="1:65" s="2" customFormat="1" ht="24" customHeight="1">
      <c r="A139" s="33"/>
      <c r="B139" s="34"/>
      <c r="C139" s="194" t="s">
        <v>152</v>
      </c>
      <c r="D139" s="194" t="s">
        <v>131</v>
      </c>
      <c r="E139" s="195" t="s">
        <v>153</v>
      </c>
      <c r="F139" s="196" t="s">
        <v>154</v>
      </c>
      <c r="G139" s="197" t="s">
        <v>150</v>
      </c>
      <c r="H139" s="198">
        <v>1</v>
      </c>
      <c r="I139" s="199"/>
      <c r="J139" s="200">
        <f>ROUND(I139*H139,2)</f>
        <v>0</v>
      </c>
      <c r="K139" s="201"/>
      <c r="L139" s="38"/>
      <c r="M139" s="202" t="s">
        <v>1</v>
      </c>
      <c r="N139" s="203" t="s">
        <v>40</v>
      </c>
      <c r="O139" s="70"/>
      <c r="P139" s="204">
        <f>O139*H139</f>
        <v>0</v>
      </c>
      <c r="Q139" s="204">
        <v>0</v>
      </c>
      <c r="R139" s="204">
        <f>Q139*H139</f>
        <v>0</v>
      </c>
      <c r="S139" s="204">
        <v>0</v>
      </c>
      <c r="T139" s="205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06" t="s">
        <v>135</v>
      </c>
      <c r="AT139" s="206" t="s">
        <v>131</v>
      </c>
      <c r="AU139" s="206" t="s">
        <v>82</v>
      </c>
      <c r="AY139" s="16" t="s">
        <v>130</v>
      </c>
      <c r="BE139" s="207">
        <f>IF(N139="základní",J139,0)</f>
        <v>0</v>
      </c>
      <c r="BF139" s="207">
        <f>IF(N139="snížená",J139,0)</f>
        <v>0</v>
      </c>
      <c r="BG139" s="207">
        <f>IF(N139="zákl. přenesená",J139,0)</f>
        <v>0</v>
      </c>
      <c r="BH139" s="207">
        <f>IF(N139="sníž. přenesená",J139,0)</f>
        <v>0</v>
      </c>
      <c r="BI139" s="207">
        <f>IF(N139="nulová",J139,0)</f>
        <v>0</v>
      </c>
      <c r="BJ139" s="16" t="s">
        <v>82</v>
      </c>
      <c r="BK139" s="207">
        <f>ROUND(I139*H139,2)</f>
        <v>0</v>
      </c>
      <c r="BL139" s="16" t="s">
        <v>135</v>
      </c>
      <c r="BM139" s="206" t="s">
        <v>155</v>
      </c>
    </row>
    <row r="140" spans="1:65" s="12" customFormat="1" ht="11.25">
      <c r="B140" s="208"/>
      <c r="C140" s="209"/>
      <c r="D140" s="210" t="s">
        <v>136</v>
      </c>
      <c r="E140" s="211" t="s">
        <v>1</v>
      </c>
      <c r="F140" s="212" t="s">
        <v>82</v>
      </c>
      <c r="G140" s="209"/>
      <c r="H140" s="213">
        <v>1</v>
      </c>
      <c r="I140" s="214"/>
      <c r="J140" s="209"/>
      <c r="K140" s="209"/>
      <c r="L140" s="215"/>
      <c r="M140" s="216"/>
      <c r="N140" s="217"/>
      <c r="O140" s="217"/>
      <c r="P140" s="217"/>
      <c r="Q140" s="217"/>
      <c r="R140" s="217"/>
      <c r="S140" s="217"/>
      <c r="T140" s="218"/>
      <c r="AT140" s="219" t="s">
        <v>136</v>
      </c>
      <c r="AU140" s="219" t="s">
        <v>82</v>
      </c>
      <c r="AV140" s="12" t="s">
        <v>84</v>
      </c>
      <c r="AW140" s="12" t="s">
        <v>32</v>
      </c>
      <c r="AX140" s="12" t="s">
        <v>75</v>
      </c>
      <c r="AY140" s="219" t="s">
        <v>130</v>
      </c>
    </row>
    <row r="141" spans="1:65" s="13" customFormat="1" ht="11.25">
      <c r="B141" s="220"/>
      <c r="C141" s="221"/>
      <c r="D141" s="210" t="s">
        <v>136</v>
      </c>
      <c r="E141" s="222" t="s">
        <v>1</v>
      </c>
      <c r="F141" s="223" t="s">
        <v>138</v>
      </c>
      <c r="G141" s="221"/>
      <c r="H141" s="224">
        <v>1</v>
      </c>
      <c r="I141" s="225"/>
      <c r="J141" s="221"/>
      <c r="K141" s="221"/>
      <c r="L141" s="226"/>
      <c r="M141" s="227"/>
      <c r="N141" s="228"/>
      <c r="O141" s="228"/>
      <c r="P141" s="228"/>
      <c r="Q141" s="228"/>
      <c r="R141" s="228"/>
      <c r="S141" s="228"/>
      <c r="T141" s="229"/>
      <c r="AT141" s="230" t="s">
        <v>136</v>
      </c>
      <c r="AU141" s="230" t="s">
        <v>82</v>
      </c>
      <c r="AV141" s="13" t="s">
        <v>135</v>
      </c>
      <c r="AW141" s="13" t="s">
        <v>32</v>
      </c>
      <c r="AX141" s="13" t="s">
        <v>82</v>
      </c>
      <c r="AY141" s="230" t="s">
        <v>130</v>
      </c>
    </row>
    <row r="142" spans="1:65" s="11" customFormat="1" ht="25.9" customHeight="1">
      <c r="B142" s="180"/>
      <c r="C142" s="181"/>
      <c r="D142" s="182" t="s">
        <v>74</v>
      </c>
      <c r="E142" s="183" t="s">
        <v>82</v>
      </c>
      <c r="F142" s="183" t="s">
        <v>156</v>
      </c>
      <c r="G142" s="181"/>
      <c r="H142" s="181"/>
      <c r="I142" s="184"/>
      <c r="J142" s="185">
        <f>BK142</f>
        <v>0</v>
      </c>
      <c r="K142" s="181"/>
      <c r="L142" s="186"/>
      <c r="M142" s="187"/>
      <c r="N142" s="188"/>
      <c r="O142" s="188"/>
      <c r="P142" s="189">
        <f>SUM(P143:P181)</f>
        <v>0</v>
      </c>
      <c r="Q142" s="188"/>
      <c r="R142" s="189">
        <f>SUM(R143:R181)</f>
        <v>0</v>
      </c>
      <c r="S142" s="188"/>
      <c r="T142" s="190">
        <f>SUM(T143:T181)</f>
        <v>0</v>
      </c>
      <c r="AR142" s="191" t="s">
        <v>82</v>
      </c>
      <c r="AT142" s="192" t="s">
        <v>74</v>
      </c>
      <c r="AU142" s="192" t="s">
        <v>75</v>
      </c>
      <c r="AY142" s="191" t="s">
        <v>130</v>
      </c>
      <c r="BK142" s="193">
        <f>SUM(BK143:BK181)</f>
        <v>0</v>
      </c>
    </row>
    <row r="143" spans="1:65" s="2" customFormat="1" ht="16.5" customHeight="1">
      <c r="A143" s="33"/>
      <c r="B143" s="34"/>
      <c r="C143" s="194" t="s">
        <v>145</v>
      </c>
      <c r="D143" s="194" t="s">
        <v>131</v>
      </c>
      <c r="E143" s="195" t="s">
        <v>157</v>
      </c>
      <c r="F143" s="196" t="s">
        <v>158</v>
      </c>
      <c r="G143" s="197" t="s">
        <v>159</v>
      </c>
      <c r="H143" s="198">
        <v>384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40</v>
      </c>
      <c r="O143" s="70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135</v>
      </c>
      <c r="AT143" s="206" t="s">
        <v>131</v>
      </c>
      <c r="AU143" s="206" t="s">
        <v>82</v>
      </c>
      <c r="AY143" s="16" t="s">
        <v>130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82</v>
      </c>
      <c r="BK143" s="207">
        <f>ROUND(I143*H143,2)</f>
        <v>0</v>
      </c>
      <c r="BL143" s="16" t="s">
        <v>135</v>
      </c>
      <c r="BM143" s="206" t="s">
        <v>160</v>
      </c>
    </row>
    <row r="144" spans="1:65" s="12" customFormat="1" ht="11.25">
      <c r="B144" s="208"/>
      <c r="C144" s="209"/>
      <c r="D144" s="210" t="s">
        <v>136</v>
      </c>
      <c r="E144" s="211" t="s">
        <v>1</v>
      </c>
      <c r="F144" s="212" t="s">
        <v>337</v>
      </c>
      <c r="G144" s="209"/>
      <c r="H144" s="213">
        <v>384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136</v>
      </c>
      <c r="AU144" s="219" t="s">
        <v>82</v>
      </c>
      <c r="AV144" s="12" t="s">
        <v>84</v>
      </c>
      <c r="AW144" s="12" t="s">
        <v>32</v>
      </c>
      <c r="AX144" s="12" t="s">
        <v>75</v>
      </c>
      <c r="AY144" s="219" t="s">
        <v>130</v>
      </c>
    </row>
    <row r="145" spans="1:65" s="13" customFormat="1" ht="11.25">
      <c r="B145" s="220"/>
      <c r="C145" s="221"/>
      <c r="D145" s="210" t="s">
        <v>136</v>
      </c>
      <c r="E145" s="222" t="s">
        <v>1</v>
      </c>
      <c r="F145" s="223" t="s">
        <v>138</v>
      </c>
      <c r="G145" s="221"/>
      <c r="H145" s="224">
        <v>384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136</v>
      </c>
      <c r="AU145" s="230" t="s">
        <v>82</v>
      </c>
      <c r="AV145" s="13" t="s">
        <v>135</v>
      </c>
      <c r="AW145" s="13" t="s">
        <v>32</v>
      </c>
      <c r="AX145" s="13" t="s">
        <v>82</v>
      </c>
      <c r="AY145" s="230" t="s">
        <v>130</v>
      </c>
    </row>
    <row r="146" spans="1:65" s="2" customFormat="1" ht="24" customHeight="1">
      <c r="A146" s="33"/>
      <c r="B146" s="34"/>
      <c r="C146" s="194" t="s">
        <v>162</v>
      </c>
      <c r="D146" s="194" t="s">
        <v>131</v>
      </c>
      <c r="E146" s="195" t="s">
        <v>163</v>
      </c>
      <c r="F146" s="196" t="s">
        <v>164</v>
      </c>
      <c r="G146" s="197" t="s">
        <v>134</v>
      </c>
      <c r="H146" s="198">
        <v>82.5</v>
      </c>
      <c r="I146" s="199"/>
      <c r="J146" s="200">
        <f>ROUND(I146*H146,2)</f>
        <v>0</v>
      </c>
      <c r="K146" s="201"/>
      <c r="L146" s="38"/>
      <c r="M146" s="202" t="s">
        <v>1</v>
      </c>
      <c r="N146" s="203" t="s">
        <v>40</v>
      </c>
      <c r="O146" s="70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135</v>
      </c>
      <c r="AT146" s="206" t="s">
        <v>131</v>
      </c>
      <c r="AU146" s="206" t="s">
        <v>82</v>
      </c>
      <c r="AY146" s="16" t="s">
        <v>130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82</v>
      </c>
      <c r="BK146" s="207">
        <f>ROUND(I146*H146,2)</f>
        <v>0</v>
      </c>
      <c r="BL146" s="16" t="s">
        <v>135</v>
      </c>
      <c r="BM146" s="206" t="s">
        <v>165</v>
      </c>
    </row>
    <row r="147" spans="1:65" s="12" customFormat="1" ht="11.25">
      <c r="B147" s="208"/>
      <c r="C147" s="209"/>
      <c r="D147" s="210" t="s">
        <v>136</v>
      </c>
      <c r="E147" s="211" t="s">
        <v>1</v>
      </c>
      <c r="F147" s="212" t="s">
        <v>338</v>
      </c>
      <c r="G147" s="209"/>
      <c r="H147" s="213">
        <v>82.5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136</v>
      </c>
      <c r="AU147" s="219" t="s">
        <v>82</v>
      </c>
      <c r="AV147" s="12" t="s">
        <v>84</v>
      </c>
      <c r="AW147" s="12" t="s">
        <v>32</v>
      </c>
      <c r="AX147" s="12" t="s">
        <v>75</v>
      </c>
      <c r="AY147" s="219" t="s">
        <v>130</v>
      </c>
    </row>
    <row r="148" spans="1:65" s="13" customFormat="1" ht="11.25">
      <c r="B148" s="220"/>
      <c r="C148" s="221"/>
      <c r="D148" s="210" t="s">
        <v>136</v>
      </c>
      <c r="E148" s="222" t="s">
        <v>1</v>
      </c>
      <c r="F148" s="223" t="s">
        <v>138</v>
      </c>
      <c r="G148" s="221"/>
      <c r="H148" s="224">
        <v>82.5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136</v>
      </c>
      <c r="AU148" s="230" t="s">
        <v>82</v>
      </c>
      <c r="AV148" s="13" t="s">
        <v>135</v>
      </c>
      <c r="AW148" s="13" t="s">
        <v>32</v>
      </c>
      <c r="AX148" s="13" t="s">
        <v>82</v>
      </c>
      <c r="AY148" s="230" t="s">
        <v>130</v>
      </c>
    </row>
    <row r="149" spans="1:65" s="2" customFormat="1" ht="16.5" customHeight="1">
      <c r="A149" s="33"/>
      <c r="B149" s="34"/>
      <c r="C149" s="194" t="s">
        <v>151</v>
      </c>
      <c r="D149" s="194" t="s">
        <v>131</v>
      </c>
      <c r="E149" s="195" t="s">
        <v>167</v>
      </c>
      <c r="F149" s="196" t="s">
        <v>168</v>
      </c>
      <c r="G149" s="197" t="s">
        <v>134</v>
      </c>
      <c r="H149" s="198">
        <v>204.1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40</v>
      </c>
      <c r="O149" s="70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135</v>
      </c>
      <c r="AT149" s="206" t="s">
        <v>131</v>
      </c>
      <c r="AU149" s="206" t="s">
        <v>82</v>
      </c>
      <c r="AY149" s="16" t="s">
        <v>130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82</v>
      </c>
      <c r="BK149" s="207">
        <f>ROUND(I149*H149,2)</f>
        <v>0</v>
      </c>
      <c r="BL149" s="16" t="s">
        <v>135</v>
      </c>
      <c r="BM149" s="206" t="s">
        <v>169</v>
      </c>
    </row>
    <row r="150" spans="1:65" s="12" customFormat="1" ht="11.25">
      <c r="B150" s="208"/>
      <c r="C150" s="209"/>
      <c r="D150" s="210" t="s">
        <v>136</v>
      </c>
      <c r="E150" s="211" t="s">
        <v>1</v>
      </c>
      <c r="F150" s="212" t="s">
        <v>339</v>
      </c>
      <c r="G150" s="209"/>
      <c r="H150" s="213">
        <v>82.5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136</v>
      </c>
      <c r="AU150" s="219" t="s">
        <v>82</v>
      </c>
      <c r="AV150" s="12" t="s">
        <v>84</v>
      </c>
      <c r="AW150" s="12" t="s">
        <v>32</v>
      </c>
      <c r="AX150" s="12" t="s">
        <v>75</v>
      </c>
      <c r="AY150" s="219" t="s">
        <v>130</v>
      </c>
    </row>
    <row r="151" spans="1:65" s="12" customFormat="1" ht="11.25">
      <c r="B151" s="208"/>
      <c r="C151" s="209"/>
      <c r="D151" s="210" t="s">
        <v>136</v>
      </c>
      <c r="E151" s="211" t="s">
        <v>1</v>
      </c>
      <c r="F151" s="212" t="s">
        <v>340</v>
      </c>
      <c r="G151" s="209"/>
      <c r="H151" s="213">
        <v>121.6</v>
      </c>
      <c r="I151" s="214"/>
      <c r="J151" s="209"/>
      <c r="K151" s="209"/>
      <c r="L151" s="215"/>
      <c r="M151" s="216"/>
      <c r="N151" s="217"/>
      <c r="O151" s="217"/>
      <c r="P151" s="217"/>
      <c r="Q151" s="217"/>
      <c r="R151" s="217"/>
      <c r="S151" s="217"/>
      <c r="T151" s="218"/>
      <c r="AT151" s="219" t="s">
        <v>136</v>
      </c>
      <c r="AU151" s="219" t="s">
        <v>82</v>
      </c>
      <c r="AV151" s="12" t="s">
        <v>84</v>
      </c>
      <c r="AW151" s="12" t="s">
        <v>32</v>
      </c>
      <c r="AX151" s="12" t="s">
        <v>75</v>
      </c>
      <c r="AY151" s="219" t="s">
        <v>130</v>
      </c>
    </row>
    <row r="152" spans="1:65" s="14" customFormat="1" ht="11.25">
      <c r="B152" s="231"/>
      <c r="C152" s="232"/>
      <c r="D152" s="210" t="s">
        <v>136</v>
      </c>
      <c r="E152" s="233" t="s">
        <v>1</v>
      </c>
      <c r="F152" s="234" t="s">
        <v>341</v>
      </c>
      <c r="G152" s="232"/>
      <c r="H152" s="233" t="s">
        <v>1</v>
      </c>
      <c r="I152" s="235"/>
      <c r="J152" s="232"/>
      <c r="K152" s="232"/>
      <c r="L152" s="236"/>
      <c r="M152" s="237"/>
      <c r="N152" s="238"/>
      <c r="O152" s="238"/>
      <c r="P152" s="238"/>
      <c r="Q152" s="238"/>
      <c r="R152" s="238"/>
      <c r="S152" s="238"/>
      <c r="T152" s="239"/>
      <c r="AT152" s="240" t="s">
        <v>136</v>
      </c>
      <c r="AU152" s="240" t="s">
        <v>82</v>
      </c>
      <c r="AV152" s="14" t="s">
        <v>82</v>
      </c>
      <c r="AW152" s="14" t="s">
        <v>32</v>
      </c>
      <c r="AX152" s="14" t="s">
        <v>75</v>
      </c>
      <c r="AY152" s="240" t="s">
        <v>130</v>
      </c>
    </row>
    <row r="153" spans="1:65" s="13" customFormat="1" ht="11.25">
      <c r="B153" s="220"/>
      <c r="C153" s="221"/>
      <c r="D153" s="210" t="s">
        <v>136</v>
      </c>
      <c r="E153" s="222" t="s">
        <v>1</v>
      </c>
      <c r="F153" s="223" t="s">
        <v>138</v>
      </c>
      <c r="G153" s="221"/>
      <c r="H153" s="224">
        <v>204.1</v>
      </c>
      <c r="I153" s="225"/>
      <c r="J153" s="221"/>
      <c r="K153" s="221"/>
      <c r="L153" s="226"/>
      <c r="M153" s="227"/>
      <c r="N153" s="228"/>
      <c r="O153" s="228"/>
      <c r="P153" s="228"/>
      <c r="Q153" s="228"/>
      <c r="R153" s="228"/>
      <c r="S153" s="228"/>
      <c r="T153" s="229"/>
      <c r="AT153" s="230" t="s">
        <v>136</v>
      </c>
      <c r="AU153" s="230" t="s">
        <v>82</v>
      </c>
      <c r="AV153" s="13" t="s">
        <v>135</v>
      </c>
      <c r="AW153" s="13" t="s">
        <v>32</v>
      </c>
      <c r="AX153" s="13" t="s">
        <v>82</v>
      </c>
      <c r="AY153" s="230" t="s">
        <v>130</v>
      </c>
    </row>
    <row r="154" spans="1:65" s="2" customFormat="1" ht="16.5" customHeight="1">
      <c r="A154" s="33"/>
      <c r="B154" s="34"/>
      <c r="C154" s="194" t="s">
        <v>173</v>
      </c>
      <c r="D154" s="194" t="s">
        <v>131</v>
      </c>
      <c r="E154" s="195" t="s">
        <v>174</v>
      </c>
      <c r="F154" s="196" t="s">
        <v>168</v>
      </c>
      <c r="G154" s="197" t="s">
        <v>134</v>
      </c>
      <c r="H154" s="198">
        <v>9</v>
      </c>
      <c r="I154" s="199"/>
      <c r="J154" s="200">
        <f>ROUND(I154*H154,2)</f>
        <v>0</v>
      </c>
      <c r="K154" s="201"/>
      <c r="L154" s="38"/>
      <c r="M154" s="202" t="s">
        <v>1</v>
      </c>
      <c r="N154" s="203" t="s">
        <v>40</v>
      </c>
      <c r="O154" s="70"/>
      <c r="P154" s="204">
        <f>O154*H154</f>
        <v>0</v>
      </c>
      <c r="Q154" s="204">
        <v>0</v>
      </c>
      <c r="R154" s="204">
        <f>Q154*H154</f>
        <v>0</v>
      </c>
      <c r="S154" s="204">
        <v>0</v>
      </c>
      <c r="T154" s="205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206" t="s">
        <v>135</v>
      </c>
      <c r="AT154" s="206" t="s">
        <v>131</v>
      </c>
      <c r="AU154" s="206" t="s">
        <v>82</v>
      </c>
      <c r="AY154" s="16" t="s">
        <v>130</v>
      </c>
      <c r="BE154" s="207">
        <f>IF(N154="základní",J154,0)</f>
        <v>0</v>
      </c>
      <c r="BF154" s="207">
        <f>IF(N154="snížená",J154,0)</f>
        <v>0</v>
      </c>
      <c r="BG154" s="207">
        <f>IF(N154="zákl. přenesená",J154,0)</f>
        <v>0</v>
      </c>
      <c r="BH154" s="207">
        <f>IF(N154="sníž. přenesená",J154,0)</f>
        <v>0</v>
      </c>
      <c r="BI154" s="207">
        <f>IF(N154="nulová",J154,0)</f>
        <v>0</v>
      </c>
      <c r="BJ154" s="16" t="s">
        <v>82</v>
      </c>
      <c r="BK154" s="207">
        <f>ROUND(I154*H154,2)</f>
        <v>0</v>
      </c>
      <c r="BL154" s="16" t="s">
        <v>135</v>
      </c>
      <c r="BM154" s="206" t="s">
        <v>175</v>
      </c>
    </row>
    <row r="155" spans="1:65" s="12" customFormat="1" ht="11.25">
      <c r="B155" s="208"/>
      <c r="C155" s="209"/>
      <c r="D155" s="210" t="s">
        <v>136</v>
      </c>
      <c r="E155" s="211" t="s">
        <v>1</v>
      </c>
      <c r="F155" s="212" t="s">
        <v>176</v>
      </c>
      <c r="G155" s="209"/>
      <c r="H155" s="213">
        <v>9</v>
      </c>
      <c r="I155" s="214"/>
      <c r="J155" s="209"/>
      <c r="K155" s="209"/>
      <c r="L155" s="215"/>
      <c r="M155" s="216"/>
      <c r="N155" s="217"/>
      <c r="O155" s="217"/>
      <c r="P155" s="217"/>
      <c r="Q155" s="217"/>
      <c r="R155" s="217"/>
      <c r="S155" s="217"/>
      <c r="T155" s="218"/>
      <c r="AT155" s="219" t="s">
        <v>136</v>
      </c>
      <c r="AU155" s="219" t="s">
        <v>82</v>
      </c>
      <c r="AV155" s="12" t="s">
        <v>84</v>
      </c>
      <c r="AW155" s="12" t="s">
        <v>32</v>
      </c>
      <c r="AX155" s="12" t="s">
        <v>75</v>
      </c>
      <c r="AY155" s="219" t="s">
        <v>130</v>
      </c>
    </row>
    <row r="156" spans="1:65" s="13" customFormat="1" ht="11.25">
      <c r="B156" s="220"/>
      <c r="C156" s="221"/>
      <c r="D156" s="210" t="s">
        <v>136</v>
      </c>
      <c r="E156" s="222" t="s">
        <v>1</v>
      </c>
      <c r="F156" s="223" t="s">
        <v>138</v>
      </c>
      <c r="G156" s="221"/>
      <c r="H156" s="224">
        <v>9</v>
      </c>
      <c r="I156" s="225"/>
      <c r="J156" s="221"/>
      <c r="K156" s="221"/>
      <c r="L156" s="226"/>
      <c r="M156" s="227"/>
      <c r="N156" s="228"/>
      <c r="O156" s="228"/>
      <c r="P156" s="228"/>
      <c r="Q156" s="228"/>
      <c r="R156" s="228"/>
      <c r="S156" s="228"/>
      <c r="T156" s="229"/>
      <c r="AT156" s="230" t="s">
        <v>136</v>
      </c>
      <c r="AU156" s="230" t="s">
        <v>82</v>
      </c>
      <c r="AV156" s="13" t="s">
        <v>135</v>
      </c>
      <c r="AW156" s="13" t="s">
        <v>32</v>
      </c>
      <c r="AX156" s="13" t="s">
        <v>82</v>
      </c>
      <c r="AY156" s="230" t="s">
        <v>130</v>
      </c>
    </row>
    <row r="157" spans="1:65" s="2" customFormat="1" ht="24" customHeight="1">
      <c r="A157" s="33"/>
      <c r="B157" s="34"/>
      <c r="C157" s="194" t="s">
        <v>155</v>
      </c>
      <c r="D157" s="194" t="s">
        <v>131</v>
      </c>
      <c r="E157" s="195" t="s">
        <v>177</v>
      </c>
      <c r="F157" s="196" t="s">
        <v>178</v>
      </c>
      <c r="G157" s="197" t="s">
        <v>134</v>
      </c>
      <c r="H157" s="198">
        <v>414.18</v>
      </c>
      <c r="I157" s="199"/>
      <c r="J157" s="200">
        <f>ROUND(I157*H157,2)</f>
        <v>0</v>
      </c>
      <c r="K157" s="201"/>
      <c r="L157" s="38"/>
      <c r="M157" s="202" t="s">
        <v>1</v>
      </c>
      <c r="N157" s="203" t="s">
        <v>40</v>
      </c>
      <c r="O157" s="70"/>
      <c r="P157" s="204">
        <f>O157*H157</f>
        <v>0</v>
      </c>
      <c r="Q157" s="204">
        <v>0</v>
      </c>
      <c r="R157" s="204">
        <f>Q157*H157</f>
        <v>0</v>
      </c>
      <c r="S157" s="204">
        <v>0</v>
      </c>
      <c r="T157" s="205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206" t="s">
        <v>135</v>
      </c>
      <c r="AT157" s="206" t="s">
        <v>131</v>
      </c>
      <c r="AU157" s="206" t="s">
        <v>82</v>
      </c>
      <c r="AY157" s="16" t="s">
        <v>130</v>
      </c>
      <c r="BE157" s="207">
        <f>IF(N157="základní",J157,0)</f>
        <v>0</v>
      </c>
      <c r="BF157" s="207">
        <f>IF(N157="snížená",J157,0)</f>
        <v>0</v>
      </c>
      <c r="BG157" s="207">
        <f>IF(N157="zákl. přenesená",J157,0)</f>
        <v>0</v>
      </c>
      <c r="BH157" s="207">
        <f>IF(N157="sníž. přenesená",J157,0)</f>
        <v>0</v>
      </c>
      <c r="BI157" s="207">
        <f>IF(N157="nulová",J157,0)</f>
        <v>0</v>
      </c>
      <c r="BJ157" s="16" t="s">
        <v>82</v>
      </c>
      <c r="BK157" s="207">
        <f>ROUND(I157*H157,2)</f>
        <v>0</v>
      </c>
      <c r="BL157" s="16" t="s">
        <v>135</v>
      </c>
      <c r="BM157" s="206" t="s">
        <v>179</v>
      </c>
    </row>
    <row r="158" spans="1:65" s="12" customFormat="1" ht="22.5">
      <c r="B158" s="208"/>
      <c r="C158" s="209"/>
      <c r="D158" s="210" t="s">
        <v>136</v>
      </c>
      <c r="E158" s="211" t="s">
        <v>1</v>
      </c>
      <c r="F158" s="212" t="s">
        <v>342</v>
      </c>
      <c r="G158" s="209"/>
      <c r="H158" s="213">
        <v>414.18</v>
      </c>
      <c r="I158" s="214"/>
      <c r="J158" s="209"/>
      <c r="K158" s="209"/>
      <c r="L158" s="215"/>
      <c r="M158" s="216"/>
      <c r="N158" s="217"/>
      <c r="O158" s="217"/>
      <c r="P158" s="217"/>
      <c r="Q158" s="217"/>
      <c r="R158" s="217"/>
      <c r="S158" s="217"/>
      <c r="T158" s="218"/>
      <c r="AT158" s="219" t="s">
        <v>136</v>
      </c>
      <c r="AU158" s="219" t="s">
        <v>82</v>
      </c>
      <c r="AV158" s="12" t="s">
        <v>84</v>
      </c>
      <c r="AW158" s="12" t="s">
        <v>32</v>
      </c>
      <c r="AX158" s="12" t="s">
        <v>75</v>
      </c>
      <c r="AY158" s="219" t="s">
        <v>130</v>
      </c>
    </row>
    <row r="159" spans="1:65" s="13" customFormat="1" ht="11.25">
      <c r="B159" s="220"/>
      <c r="C159" s="221"/>
      <c r="D159" s="210" t="s">
        <v>136</v>
      </c>
      <c r="E159" s="222" t="s">
        <v>1</v>
      </c>
      <c r="F159" s="223" t="s">
        <v>138</v>
      </c>
      <c r="G159" s="221"/>
      <c r="H159" s="224">
        <v>414.18</v>
      </c>
      <c r="I159" s="225"/>
      <c r="J159" s="221"/>
      <c r="K159" s="221"/>
      <c r="L159" s="226"/>
      <c r="M159" s="227"/>
      <c r="N159" s="228"/>
      <c r="O159" s="228"/>
      <c r="P159" s="228"/>
      <c r="Q159" s="228"/>
      <c r="R159" s="228"/>
      <c r="S159" s="228"/>
      <c r="T159" s="229"/>
      <c r="AT159" s="230" t="s">
        <v>136</v>
      </c>
      <c r="AU159" s="230" t="s">
        <v>82</v>
      </c>
      <c r="AV159" s="13" t="s">
        <v>135</v>
      </c>
      <c r="AW159" s="13" t="s">
        <v>32</v>
      </c>
      <c r="AX159" s="13" t="s">
        <v>82</v>
      </c>
      <c r="AY159" s="230" t="s">
        <v>130</v>
      </c>
    </row>
    <row r="160" spans="1:65" s="2" customFormat="1" ht="16.5" customHeight="1">
      <c r="A160" s="33"/>
      <c r="B160" s="34"/>
      <c r="C160" s="194" t="s">
        <v>181</v>
      </c>
      <c r="D160" s="194" t="s">
        <v>131</v>
      </c>
      <c r="E160" s="195" t="s">
        <v>182</v>
      </c>
      <c r="F160" s="196" t="s">
        <v>183</v>
      </c>
      <c r="G160" s="197" t="s">
        <v>134</v>
      </c>
      <c r="H160" s="198">
        <v>121.6</v>
      </c>
      <c r="I160" s="199"/>
      <c r="J160" s="200">
        <f>ROUND(I160*H160,2)</f>
        <v>0</v>
      </c>
      <c r="K160" s="201"/>
      <c r="L160" s="38"/>
      <c r="M160" s="202" t="s">
        <v>1</v>
      </c>
      <c r="N160" s="203" t="s">
        <v>40</v>
      </c>
      <c r="O160" s="70"/>
      <c r="P160" s="204">
        <f>O160*H160</f>
        <v>0</v>
      </c>
      <c r="Q160" s="204">
        <v>0</v>
      </c>
      <c r="R160" s="204">
        <f>Q160*H160</f>
        <v>0</v>
      </c>
      <c r="S160" s="204">
        <v>0</v>
      </c>
      <c r="T160" s="205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06" t="s">
        <v>135</v>
      </c>
      <c r="AT160" s="206" t="s">
        <v>131</v>
      </c>
      <c r="AU160" s="206" t="s">
        <v>82</v>
      </c>
      <c r="AY160" s="16" t="s">
        <v>130</v>
      </c>
      <c r="BE160" s="207">
        <f>IF(N160="základní",J160,0)</f>
        <v>0</v>
      </c>
      <c r="BF160" s="207">
        <f>IF(N160="snížená",J160,0)</f>
        <v>0</v>
      </c>
      <c r="BG160" s="207">
        <f>IF(N160="zákl. přenesená",J160,0)</f>
        <v>0</v>
      </c>
      <c r="BH160" s="207">
        <f>IF(N160="sníž. přenesená",J160,0)</f>
        <v>0</v>
      </c>
      <c r="BI160" s="207">
        <f>IF(N160="nulová",J160,0)</f>
        <v>0</v>
      </c>
      <c r="BJ160" s="16" t="s">
        <v>82</v>
      </c>
      <c r="BK160" s="207">
        <f>ROUND(I160*H160,2)</f>
        <v>0</v>
      </c>
      <c r="BL160" s="16" t="s">
        <v>135</v>
      </c>
      <c r="BM160" s="206" t="s">
        <v>184</v>
      </c>
    </row>
    <row r="161" spans="1:65" s="12" customFormat="1" ht="11.25">
      <c r="B161" s="208"/>
      <c r="C161" s="209"/>
      <c r="D161" s="210" t="s">
        <v>136</v>
      </c>
      <c r="E161" s="211" t="s">
        <v>1</v>
      </c>
      <c r="F161" s="212" t="s">
        <v>343</v>
      </c>
      <c r="G161" s="209"/>
      <c r="H161" s="213">
        <v>121.6</v>
      </c>
      <c r="I161" s="214"/>
      <c r="J161" s="209"/>
      <c r="K161" s="209"/>
      <c r="L161" s="215"/>
      <c r="M161" s="216"/>
      <c r="N161" s="217"/>
      <c r="O161" s="217"/>
      <c r="P161" s="217"/>
      <c r="Q161" s="217"/>
      <c r="R161" s="217"/>
      <c r="S161" s="217"/>
      <c r="T161" s="218"/>
      <c r="AT161" s="219" t="s">
        <v>136</v>
      </c>
      <c r="AU161" s="219" t="s">
        <v>82</v>
      </c>
      <c r="AV161" s="12" t="s">
        <v>84</v>
      </c>
      <c r="AW161" s="12" t="s">
        <v>32</v>
      </c>
      <c r="AX161" s="12" t="s">
        <v>75</v>
      </c>
      <c r="AY161" s="219" t="s">
        <v>130</v>
      </c>
    </row>
    <row r="162" spans="1:65" s="13" customFormat="1" ht="11.25">
      <c r="B162" s="220"/>
      <c r="C162" s="221"/>
      <c r="D162" s="210" t="s">
        <v>136</v>
      </c>
      <c r="E162" s="222" t="s">
        <v>1</v>
      </c>
      <c r="F162" s="223" t="s">
        <v>138</v>
      </c>
      <c r="G162" s="221"/>
      <c r="H162" s="224">
        <v>121.6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136</v>
      </c>
      <c r="AU162" s="230" t="s">
        <v>82</v>
      </c>
      <c r="AV162" s="13" t="s">
        <v>135</v>
      </c>
      <c r="AW162" s="13" t="s">
        <v>32</v>
      </c>
      <c r="AX162" s="13" t="s">
        <v>82</v>
      </c>
      <c r="AY162" s="230" t="s">
        <v>130</v>
      </c>
    </row>
    <row r="163" spans="1:65" s="2" customFormat="1" ht="24" customHeight="1">
      <c r="A163" s="33"/>
      <c r="B163" s="34"/>
      <c r="C163" s="194" t="s">
        <v>160</v>
      </c>
      <c r="D163" s="194" t="s">
        <v>131</v>
      </c>
      <c r="E163" s="195" t="s">
        <v>187</v>
      </c>
      <c r="F163" s="196" t="s">
        <v>188</v>
      </c>
      <c r="G163" s="197" t="s">
        <v>134</v>
      </c>
      <c r="H163" s="198">
        <v>414.18</v>
      </c>
      <c r="I163" s="199"/>
      <c r="J163" s="200">
        <f>ROUND(I163*H163,2)</f>
        <v>0</v>
      </c>
      <c r="K163" s="201"/>
      <c r="L163" s="38"/>
      <c r="M163" s="202" t="s">
        <v>1</v>
      </c>
      <c r="N163" s="203" t="s">
        <v>40</v>
      </c>
      <c r="O163" s="70"/>
      <c r="P163" s="204">
        <f>O163*H163</f>
        <v>0</v>
      </c>
      <c r="Q163" s="204">
        <v>0</v>
      </c>
      <c r="R163" s="204">
        <f>Q163*H163</f>
        <v>0</v>
      </c>
      <c r="S163" s="204">
        <v>0</v>
      </c>
      <c r="T163" s="205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06" t="s">
        <v>135</v>
      </c>
      <c r="AT163" s="206" t="s">
        <v>131</v>
      </c>
      <c r="AU163" s="206" t="s">
        <v>82</v>
      </c>
      <c r="AY163" s="16" t="s">
        <v>130</v>
      </c>
      <c r="BE163" s="207">
        <f>IF(N163="základní",J163,0)</f>
        <v>0</v>
      </c>
      <c r="BF163" s="207">
        <f>IF(N163="snížená",J163,0)</f>
        <v>0</v>
      </c>
      <c r="BG163" s="207">
        <f>IF(N163="zákl. přenesená",J163,0)</f>
        <v>0</v>
      </c>
      <c r="BH163" s="207">
        <f>IF(N163="sníž. přenesená",J163,0)</f>
        <v>0</v>
      </c>
      <c r="BI163" s="207">
        <f>IF(N163="nulová",J163,0)</f>
        <v>0</v>
      </c>
      <c r="BJ163" s="16" t="s">
        <v>82</v>
      </c>
      <c r="BK163" s="207">
        <f>ROUND(I163*H163,2)</f>
        <v>0</v>
      </c>
      <c r="BL163" s="16" t="s">
        <v>135</v>
      </c>
      <c r="BM163" s="206" t="s">
        <v>189</v>
      </c>
    </row>
    <row r="164" spans="1:65" s="12" customFormat="1" ht="11.25">
      <c r="B164" s="208"/>
      <c r="C164" s="209"/>
      <c r="D164" s="210" t="s">
        <v>136</v>
      </c>
      <c r="E164" s="211" t="s">
        <v>1</v>
      </c>
      <c r="F164" s="212" t="s">
        <v>344</v>
      </c>
      <c r="G164" s="209"/>
      <c r="H164" s="213">
        <v>292.58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136</v>
      </c>
      <c r="AU164" s="219" t="s">
        <v>82</v>
      </c>
      <c r="AV164" s="12" t="s">
        <v>84</v>
      </c>
      <c r="AW164" s="12" t="s">
        <v>32</v>
      </c>
      <c r="AX164" s="12" t="s">
        <v>75</v>
      </c>
      <c r="AY164" s="219" t="s">
        <v>130</v>
      </c>
    </row>
    <row r="165" spans="1:65" s="12" customFormat="1" ht="11.25">
      <c r="B165" s="208"/>
      <c r="C165" s="209"/>
      <c r="D165" s="210" t="s">
        <v>136</v>
      </c>
      <c r="E165" s="211" t="s">
        <v>1</v>
      </c>
      <c r="F165" s="212" t="s">
        <v>345</v>
      </c>
      <c r="G165" s="209"/>
      <c r="H165" s="213">
        <v>121.6</v>
      </c>
      <c r="I165" s="214"/>
      <c r="J165" s="209"/>
      <c r="K165" s="209"/>
      <c r="L165" s="215"/>
      <c r="M165" s="216"/>
      <c r="N165" s="217"/>
      <c r="O165" s="217"/>
      <c r="P165" s="217"/>
      <c r="Q165" s="217"/>
      <c r="R165" s="217"/>
      <c r="S165" s="217"/>
      <c r="T165" s="218"/>
      <c r="AT165" s="219" t="s">
        <v>136</v>
      </c>
      <c r="AU165" s="219" t="s">
        <v>82</v>
      </c>
      <c r="AV165" s="12" t="s">
        <v>84</v>
      </c>
      <c r="AW165" s="12" t="s">
        <v>32</v>
      </c>
      <c r="AX165" s="12" t="s">
        <v>75</v>
      </c>
      <c r="AY165" s="219" t="s">
        <v>130</v>
      </c>
    </row>
    <row r="166" spans="1:65" s="14" customFormat="1" ht="11.25">
      <c r="B166" s="231"/>
      <c r="C166" s="232"/>
      <c r="D166" s="210" t="s">
        <v>136</v>
      </c>
      <c r="E166" s="233" t="s">
        <v>1</v>
      </c>
      <c r="F166" s="234" t="s">
        <v>346</v>
      </c>
      <c r="G166" s="232"/>
      <c r="H166" s="233" t="s">
        <v>1</v>
      </c>
      <c r="I166" s="235"/>
      <c r="J166" s="232"/>
      <c r="K166" s="232"/>
      <c r="L166" s="236"/>
      <c r="M166" s="237"/>
      <c r="N166" s="238"/>
      <c r="O166" s="238"/>
      <c r="P166" s="238"/>
      <c r="Q166" s="238"/>
      <c r="R166" s="238"/>
      <c r="S166" s="238"/>
      <c r="T166" s="239"/>
      <c r="AT166" s="240" t="s">
        <v>136</v>
      </c>
      <c r="AU166" s="240" t="s">
        <v>82</v>
      </c>
      <c r="AV166" s="14" t="s">
        <v>82</v>
      </c>
      <c r="AW166" s="14" t="s">
        <v>32</v>
      </c>
      <c r="AX166" s="14" t="s">
        <v>75</v>
      </c>
      <c r="AY166" s="240" t="s">
        <v>130</v>
      </c>
    </row>
    <row r="167" spans="1:65" s="13" customFormat="1" ht="11.25">
      <c r="B167" s="220"/>
      <c r="C167" s="221"/>
      <c r="D167" s="210" t="s">
        <v>136</v>
      </c>
      <c r="E167" s="222" t="s">
        <v>1</v>
      </c>
      <c r="F167" s="223" t="s">
        <v>138</v>
      </c>
      <c r="G167" s="221"/>
      <c r="H167" s="224">
        <v>414.17999999999995</v>
      </c>
      <c r="I167" s="225"/>
      <c r="J167" s="221"/>
      <c r="K167" s="221"/>
      <c r="L167" s="226"/>
      <c r="M167" s="227"/>
      <c r="N167" s="228"/>
      <c r="O167" s="228"/>
      <c r="P167" s="228"/>
      <c r="Q167" s="228"/>
      <c r="R167" s="228"/>
      <c r="S167" s="228"/>
      <c r="T167" s="229"/>
      <c r="AT167" s="230" t="s">
        <v>136</v>
      </c>
      <c r="AU167" s="230" t="s">
        <v>82</v>
      </c>
      <c r="AV167" s="13" t="s">
        <v>135</v>
      </c>
      <c r="AW167" s="13" t="s">
        <v>32</v>
      </c>
      <c r="AX167" s="13" t="s">
        <v>82</v>
      </c>
      <c r="AY167" s="230" t="s">
        <v>130</v>
      </c>
    </row>
    <row r="168" spans="1:65" s="2" customFormat="1" ht="16.5" customHeight="1">
      <c r="A168" s="33"/>
      <c r="B168" s="34"/>
      <c r="C168" s="194" t="s">
        <v>193</v>
      </c>
      <c r="D168" s="194" t="s">
        <v>131</v>
      </c>
      <c r="E168" s="195" t="s">
        <v>194</v>
      </c>
      <c r="F168" s="196" t="s">
        <v>195</v>
      </c>
      <c r="G168" s="197" t="s">
        <v>134</v>
      </c>
      <c r="H168" s="198">
        <v>82.5</v>
      </c>
      <c r="I168" s="199"/>
      <c r="J168" s="200">
        <f>ROUND(I168*H168,2)</f>
        <v>0</v>
      </c>
      <c r="K168" s="201"/>
      <c r="L168" s="38"/>
      <c r="M168" s="202" t="s">
        <v>1</v>
      </c>
      <c r="N168" s="203" t="s">
        <v>40</v>
      </c>
      <c r="O168" s="70"/>
      <c r="P168" s="204">
        <f>O168*H168</f>
        <v>0</v>
      </c>
      <c r="Q168" s="204">
        <v>0</v>
      </c>
      <c r="R168" s="204">
        <f>Q168*H168</f>
        <v>0</v>
      </c>
      <c r="S168" s="204">
        <v>0</v>
      </c>
      <c r="T168" s="205">
        <f>S168*H168</f>
        <v>0</v>
      </c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R168" s="206" t="s">
        <v>135</v>
      </c>
      <c r="AT168" s="206" t="s">
        <v>131</v>
      </c>
      <c r="AU168" s="206" t="s">
        <v>82</v>
      </c>
      <c r="AY168" s="16" t="s">
        <v>130</v>
      </c>
      <c r="BE168" s="207">
        <f>IF(N168="základní",J168,0)</f>
        <v>0</v>
      </c>
      <c r="BF168" s="207">
        <f>IF(N168="snížená",J168,0)</f>
        <v>0</v>
      </c>
      <c r="BG168" s="207">
        <f>IF(N168="zákl. přenesená",J168,0)</f>
        <v>0</v>
      </c>
      <c r="BH168" s="207">
        <f>IF(N168="sníž. přenesená",J168,0)</f>
        <v>0</v>
      </c>
      <c r="BI168" s="207">
        <f>IF(N168="nulová",J168,0)</f>
        <v>0</v>
      </c>
      <c r="BJ168" s="16" t="s">
        <v>82</v>
      </c>
      <c r="BK168" s="207">
        <f>ROUND(I168*H168,2)</f>
        <v>0</v>
      </c>
      <c r="BL168" s="16" t="s">
        <v>135</v>
      </c>
      <c r="BM168" s="206" t="s">
        <v>196</v>
      </c>
    </row>
    <row r="169" spans="1:65" s="12" customFormat="1" ht="11.25">
      <c r="B169" s="208"/>
      <c r="C169" s="209"/>
      <c r="D169" s="210" t="s">
        <v>136</v>
      </c>
      <c r="E169" s="211" t="s">
        <v>1</v>
      </c>
      <c r="F169" s="212" t="s">
        <v>347</v>
      </c>
      <c r="G169" s="209"/>
      <c r="H169" s="213">
        <v>82.5</v>
      </c>
      <c r="I169" s="214"/>
      <c r="J169" s="209"/>
      <c r="K169" s="209"/>
      <c r="L169" s="215"/>
      <c r="M169" s="216"/>
      <c r="N169" s="217"/>
      <c r="O169" s="217"/>
      <c r="P169" s="217"/>
      <c r="Q169" s="217"/>
      <c r="R169" s="217"/>
      <c r="S169" s="217"/>
      <c r="T169" s="218"/>
      <c r="AT169" s="219" t="s">
        <v>136</v>
      </c>
      <c r="AU169" s="219" t="s">
        <v>82</v>
      </c>
      <c r="AV169" s="12" t="s">
        <v>84</v>
      </c>
      <c r="AW169" s="12" t="s">
        <v>32</v>
      </c>
      <c r="AX169" s="12" t="s">
        <v>75</v>
      </c>
      <c r="AY169" s="219" t="s">
        <v>130</v>
      </c>
    </row>
    <row r="170" spans="1:65" s="13" customFormat="1" ht="11.25">
      <c r="B170" s="220"/>
      <c r="C170" s="221"/>
      <c r="D170" s="210" t="s">
        <v>136</v>
      </c>
      <c r="E170" s="222" t="s">
        <v>1</v>
      </c>
      <c r="F170" s="223" t="s">
        <v>138</v>
      </c>
      <c r="G170" s="221"/>
      <c r="H170" s="224">
        <v>82.5</v>
      </c>
      <c r="I170" s="225"/>
      <c r="J170" s="221"/>
      <c r="K170" s="221"/>
      <c r="L170" s="226"/>
      <c r="M170" s="227"/>
      <c r="N170" s="228"/>
      <c r="O170" s="228"/>
      <c r="P170" s="228"/>
      <c r="Q170" s="228"/>
      <c r="R170" s="228"/>
      <c r="S170" s="228"/>
      <c r="T170" s="229"/>
      <c r="AT170" s="230" t="s">
        <v>136</v>
      </c>
      <c r="AU170" s="230" t="s">
        <v>82</v>
      </c>
      <c r="AV170" s="13" t="s">
        <v>135</v>
      </c>
      <c r="AW170" s="13" t="s">
        <v>32</v>
      </c>
      <c r="AX170" s="13" t="s">
        <v>82</v>
      </c>
      <c r="AY170" s="230" t="s">
        <v>130</v>
      </c>
    </row>
    <row r="171" spans="1:65" s="2" customFormat="1" ht="16.5" customHeight="1">
      <c r="A171" s="33"/>
      <c r="B171" s="34"/>
      <c r="C171" s="194" t="s">
        <v>165</v>
      </c>
      <c r="D171" s="194" t="s">
        <v>131</v>
      </c>
      <c r="E171" s="195" t="s">
        <v>197</v>
      </c>
      <c r="F171" s="196" t="s">
        <v>198</v>
      </c>
      <c r="G171" s="197" t="s">
        <v>199</v>
      </c>
      <c r="H171" s="198">
        <v>60</v>
      </c>
      <c r="I171" s="199"/>
      <c r="J171" s="200">
        <f>ROUND(I171*H171,2)</f>
        <v>0</v>
      </c>
      <c r="K171" s="201"/>
      <c r="L171" s="38"/>
      <c r="M171" s="202" t="s">
        <v>1</v>
      </c>
      <c r="N171" s="203" t="s">
        <v>40</v>
      </c>
      <c r="O171" s="70"/>
      <c r="P171" s="204">
        <f>O171*H171</f>
        <v>0</v>
      </c>
      <c r="Q171" s="204">
        <v>0</v>
      </c>
      <c r="R171" s="204">
        <f>Q171*H171</f>
        <v>0</v>
      </c>
      <c r="S171" s="204">
        <v>0</v>
      </c>
      <c r="T171" s="205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06" t="s">
        <v>135</v>
      </c>
      <c r="AT171" s="206" t="s">
        <v>131</v>
      </c>
      <c r="AU171" s="206" t="s">
        <v>82</v>
      </c>
      <c r="AY171" s="16" t="s">
        <v>130</v>
      </c>
      <c r="BE171" s="207">
        <f>IF(N171="základní",J171,0)</f>
        <v>0</v>
      </c>
      <c r="BF171" s="207">
        <f>IF(N171="snížená",J171,0)</f>
        <v>0</v>
      </c>
      <c r="BG171" s="207">
        <f>IF(N171="zákl. přenesená",J171,0)</f>
        <v>0</v>
      </c>
      <c r="BH171" s="207">
        <f>IF(N171="sníž. přenesená",J171,0)</f>
        <v>0</v>
      </c>
      <c r="BI171" s="207">
        <f>IF(N171="nulová",J171,0)</f>
        <v>0</v>
      </c>
      <c r="BJ171" s="16" t="s">
        <v>82</v>
      </c>
      <c r="BK171" s="207">
        <f>ROUND(I171*H171,2)</f>
        <v>0</v>
      </c>
      <c r="BL171" s="16" t="s">
        <v>135</v>
      </c>
      <c r="BM171" s="206" t="s">
        <v>200</v>
      </c>
    </row>
    <row r="172" spans="1:65" s="14" customFormat="1" ht="11.25">
      <c r="B172" s="231"/>
      <c r="C172" s="232"/>
      <c r="D172" s="210" t="s">
        <v>136</v>
      </c>
      <c r="E172" s="233" t="s">
        <v>1</v>
      </c>
      <c r="F172" s="234" t="s">
        <v>185</v>
      </c>
      <c r="G172" s="232"/>
      <c r="H172" s="233" t="s">
        <v>1</v>
      </c>
      <c r="I172" s="235"/>
      <c r="J172" s="232"/>
      <c r="K172" s="232"/>
      <c r="L172" s="236"/>
      <c r="M172" s="237"/>
      <c r="N172" s="238"/>
      <c r="O172" s="238"/>
      <c r="P172" s="238"/>
      <c r="Q172" s="238"/>
      <c r="R172" s="238"/>
      <c r="S172" s="238"/>
      <c r="T172" s="239"/>
      <c r="AT172" s="240" t="s">
        <v>136</v>
      </c>
      <c r="AU172" s="240" t="s">
        <v>82</v>
      </c>
      <c r="AV172" s="14" t="s">
        <v>82</v>
      </c>
      <c r="AW172" s="14" t="s">
        <v>32</v>
      </c>
      <c r="AX172" s="14" t="s">
        <v>75</v>
      </c>
      <c r="AY172" s="240" t="s">
        <v>130</v>
      </c>
    </row>
    <row r="173" spans="1:65" s="12" customFormat="1" ht="11.25">
      <c r="B173" s="208"/>
      <c r="C173" s="209"/>
      <c r="D173" s="210" t="s">
        <v>136</v>
      </c>
      <c r="E173" s="211" t="s">
        <v>1</v>
      </c>
      <c r="F173" s="212" t="s">
        <v>201</v>
      </c>
      <c r="G173" s="209"/>
      <c r="H173" s="213">
        <v>60</v>
      </c>
      <c r="I173" s="214"/>
      <c r="J173" s="209"/>
      <c r="K173" s="209"/>
      <c r="L173" s="215"/>
      <c r="M173" s="216"/>
      <c r="N173" s="217"/>
      <c r="O173" s="217"/>
      <c r="P173" s="217"/>
      <c r="Q173" s="217"/>
      <c r="R173" s="217"/>
      <c r="S173" s="217"/>
      <c r="T173" s="218"/>
      <c r="AT173" s="219" t="s">
        <v>136</v>
      </c>
      <c r="AU173" s="219" t="s">
        <v>82</v>
      </c>
      <c r="AV173" s="12" t="s">
        <v>84</v>
      </c>
      <c r="AW173" s="12" t="s">
        <v>32</v>
      </c>
      <c r="AX173" s="12" t="s">
        <v>75</v>
      </c>
      <c r="AY173" s="219" t="s">
        <v>130</v>
      </c>
    </row>
    <row r="174" spans="1:65" s="13" customFormat="1" ht="11.25">
      <c r="B174" s="220"/>
      <c r="C174" s="221"/>
      <c r="D174" s="210" t="s">
        <v>136</v>
      </c>
      <c r="E174" s="222" t="s">
        <v>1</v>
      </c>
      <c r="F174" s="223" t="s">
        <v>138</v>
      </c>
      <c r="G174" s="221"/>
      <c r="H174" s="224">
        <v>60</v>
      </c>
      <c r="I174" s="225"/>
      <c r="J174" s="221"/>
      <c r="K174" s="221"/>
      <c r="L174" s="226"/>
      <c r="M174" s="227"/>
      <c r="N174" s="228"/>
      <c r="O174" s="228"/>
      <c r="P174" s="228"/>
      <c r="Q174" s="228"/>
      <c r="R174" s="228"/>
      <c r="S174" s="228"/>
      <c r="T174" s="229"/>
      <c r="AT174" s="230" t="s">
        <v>136</v>
      </c>
      <c r="AU174" s="230" t="s">
        <v>82</v>
      </c>
      <c r="AV174" s="13" t="s">
        <v>135</v>
      </c>
      <c r="AW174" s="13" t="s">
        <v>32</v>
      </c>
      <c r="AX174" s="13" t="s">
        <v>82</v>
      </c>
      <c r="AY174" s="230" t="s">
        <v>130</v>
      </c>
    </row>
    <row r="175" spans="1:65" s="2" customFormat="1" ht="16.5" customHeight="1">
      <c r="A175" s="33"/>
      <c r="B175" s="34"/>
      <c r="C175" s="194" t="s">
        <v>8</v>
      </c>
      <c r="D175" s="194" t="s">
        <v>131</v>
      </c>
      <c r="E175" s="195" t="s">
        <v>202</v>
      </c>
      <c r="F175" s="196" t="s">
        <v>203</v>
      </c>
      <c r="G175" s="197" t="s">
        <v>199</v>
      </c>
      <c r="H175" s="198">
        <v>60</v>
      </c>
      <c r="I175" s="199"/>
      <c r="J175" s="200">
        <f>ROUND(I175*H175,2)</f>
        <v>0</v>
      </c>
      <c r="K175" s="201"/>
      <c r="L175" s="38"/>
      <c r="M175" s="202" t="s">
        <v>1</v>
      </c>
      <c r="N175" s="203" t="s">
        <v>40</v>
      </c>
      <c r="O175" s="70"/>
      <c r="P175" s="204">
        <f>O175*H175</f>
        <v>0</v>
      </c>
      <c r="Q175" s="204">
        <v>0</v>
      </c>
      <c r="R175" s="204">
        <f>Q175*H175</f>
        <v>0</v>
      </c>
      <c r="S175" s="204">
        <v>0</v>
      </c>
      <c r="T175" s="205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06" t="s">
        <v>135</v>
      </c>
      <c r="AT175" s="206" t="s">
        <v>131</v>
      </c>
      <c r="AU175" s="206" t="s">
        <v>82</v>
      </c>
      <c r="AY175" s="16" t="s">
        <v>130</v>
      </c>
      <c r="BE175" s="207">
        <f>IF(N175="základní",J175,0)</f>
        <v>0</v>
      </c>
      <c r="BF175" s="207">
        <f>IF(N175="snížená",J175,0)</f>
        <v>0</v>
      </c>
      <c r="BG175" s="207">
        <f>IF(N175="zákl. přenesená",J175,0)</f>
        <v>0</v>
      </c>
      <c r="BH175" s="207">
        <f>IF(N175="sníž. přenesená",J175,0)</f>
        <v>0</v>
      </c>
      <c r="BI175" s="207">
        <f>IF(N175="nulová",J175,0)</f>
        <v>0</v>
      </c>
      <c r="BJ175" s="16" t="s">
        <v>82</v>
      </c>
      <c r="BK175" s="207">
        <f>ROUND(I175*H175,2)</f>
        <v>0</v>
      </c>
      <c r="BL175" s="16" t="s">
        <v>135</v>
      </c>
      <c r="BM175" s="206" t="s">
        <v>204</v>
      </c>
    </row>
    <row r="176" spans="1:65" s="14" customFormat="1" ht="11.25">
      <c r="B176" s="231"/>
      <c r="C176" s="232"/>
      <c r="D176" s="210" t="s">
        <v>136</v>
      </c>
      <c r="E176" s="233" t="s">
        <v>1</v>
      </c>
      <c r="F176" s="234" t="s">
        <v>185</v>
      </c>
      <c r="G176" s="232"/>
      <c r="H176" s="233" t="s">
        <v>1</v>
      </c>
      <c r="I176" s="235"/>
      <c r="J176" s="232"/>
      <c r="K176" s="232"/>
      <c r="L176" s="236"/>
      <c r="M176" s="237"/>
      <c r="N176" s="238"/>
      <c r="O176" s="238"/>
      <c r="P176" s="238"/>
      <c r="Q176" s="238"/>
      <c r="R176" s="238"/>
      <c r="S176" s="238"/>
      <c r="T176" s="239"/>
      <c r="AT176" s="240" t="s">
        <v>136</v>
      </c>
      <c r="AU176" s="240" t="s">
        <v>82</v>
      </c>
      <c r="AV176" s="14" t="s">
        <v>82</v>
      </c>
      <c r="AW176" s="14" t="s">
        <v>32</v>
      </c>
      <c r="AX176" s="14" t="s">
        <v>75</v>
      </c>
      <c r="AY176" s="240" t="s">
        <v>130</v>
      </c>
    </row>
    <row r="177" spans="1:65" s="12" customFormat="1" ht="11.25">
      <c r="B177" s="208"/>
      <c r="C177" s="209"/>
      <c r="D177" s="210" t="s">
        <v>136</v>
      </c>
      <c r="E177" s="211" t="s">
        <v>1</v>
      </c>
      <c r="F177" s="212" t="s">
        <v>201</v>
      </c>
      <c r="G177" s="209"/>
      <c r="H177" s="213">
        <v>60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136</v>
      </c>
      <c r="AU177" s="219" t="s">
        <v>82</v>
      </c>
      <c r="AV177" s="12" t="s">
        <v>84</v>
      </c>
      <c r="AW177" s="12" t="s">
        <v>32</v>
      </c>
      <c r="AX177" s="12" t="s">
        <v>75</v>
      </c>
      <c r="AY177" s="219" t="s">
        <v>130</v>
      </c>
    </row>
    <row r="178" spans="1:65" s="13" customFormat="1" ht="11.25">
      <c r="B178" s="220"/>
      <c r="C178" s="221"/>
      <c r="D178" s="210" t="s">
        <v>136</v>
      </c>
      <c r="E178" s="222" t="s">
        <v>1</v>
      </c>
      <c r="F178" s="223" t="s">
        <v>138</v>
      </c>
      <c r="G178" s="221"/>
      <c r="H178" s="224">
        <v>60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136</v>
      </c>
      <c r="AU178" s="230" t="s">
        <v>82</v>
      </c>
      <c r="AV178" s="13" t="s">
        <v>135</v>
      </c>
      <c r="AW178" s="13" t="s">
        <v>32</v>
      </c>
      <c r="AX178" s="13" t="s">
        <v>82</v>
      </c>
      <c r="AY178" s="230" t="s">
        <v>130</v>
      </c>
    </row>
    <row r="179" spans="1:65" s="2" customFormat="1" ht="16.5" customHeight="1">
      <c r="A179" s="33"/>
      <c r="B179" s="34"/>
      <c r="C179" s="194" t="s">
        <v>169</v>
      </c>
      <c r="D179" s="194" t="s">
        <v>131</v>
      </c>
      <c r="E179" s="195" t="s">
        <v>205</v>
      </c>
      <c r="F179" s="196" t="s">
        <v>206</v>
      </c>
      <c r="G179" s="197" t="s">
        <v>199</v>
      </c>
      <c r="H179" s="198">
        <v>60</v>
      </c>
      <c r="I179" s="199"/>
      <c r="J179" s="200">
        <f>ROUND(I179*H179,2)</f>
        <v>0</v>
      </c>
      <c r="K179" s="201"/>
      <c r="L179" s="38"/>
      <c r="M179" s="202" t="s">
        <v>1</v>
      </c>
      <c r="N179" s="203" t="s">
        <v>40</v>
      </c>
      <c r="O179" s="70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6" t="s">
        <v>135</v>
      </c>
      <c r="AT179" s="206" t="s">
        <v>131</v>
      </c>
      <c r="AU179" s="206" t="s">
        <v>82</v>
      </c>
      <c r="AY179" s="16" t="s">
        <v>130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82</v>
      </c>
      <c r="BK179" s="207">
        <f>ROUND(I179*H179,2)</f>
        <v>0</v>
      </c>
      <c r="BL179" s="16" t="s">
        <v>135</v>
      </c>
      <c r="BM179" s="206" t="s">
        <v>207</v>
      </c>
    </row>
    <row r="180" spans="1:65" s="12" customFormat="1" ht="11.25">
      <c r="B180" s="208"/>
      <c r="C180" s="209"/>
      <c r="D180" s="210" t="s">
        <v>136</v>
      </c>
      <c r="E180" s="211" t="s">
        <v>1</v>
      </c>
      <c r="F180" s="212" t="s">
        <v>208</v>
      </c>
      <c r="G180" s="209"/>
      <c r="H180" s="213">
        <v>60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136</v>
      </c>
      <c r="AU180" s="219" t="s">
        <v>82</v>
      </c>
      <c r="AV180" s="12" t="s">
        <v>84</v>
      </c>
      <c r="AW180" s="12" t="s">
        <v>32</v>
      </c>
      <c r="AX180" s="12" t="s">
        <v>75</v>
      </c>
      <c r="AY180" s="219" t="s">
        <v>130</v>
      </c>
    </row>
    <row r="181" spans="1:65" s="13" customFormat="1" ht="11.25">
      <c r="B181" s="220"/>
      <c r="C181" s="221"/>
      <c r="D181" s="210" t="s">
        <v>136</v>
      </c>
      <c r="E181" s="222" t="s">
        <v>1</v>
      </c>
      <c r="F181" s="223" t="s">
        <v>138</v>
      </c>
      <c r="G181" s="221"/>
      <c r="H181" s="224">
        <v>60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136</v>
      </c>
      <c r="AU181" s="230" t="s">
        <v>82</v>
      </c>
      <c r="AV181" s="13" t="s">
        <v>135</v>
      </c>
      <c r="AW181" s="13" t="s">
        <v>32</v>
      </c>
      <c r="AX181" s="13" t="s">
        <v>82</v>
      </c>
      <c r="AY181" s="230" t="s">
        <v>130</v>
      </c>
    </row>
    <row r="182" spans="1:65" s="11" customFormat="1" ht="25.9" customHeight="1">
      <c r="B182" s="180"/>
      <c r="C182" s="181"/>
      <c r="D182" s="182" t="s">
        <v>74</v>
      </c>
      <c r="E182" s="183" t="s">
        <v>84</v>
      </c>
      <c r="F182" s="183" t="s">
        <v>209</v>
      </c>
      <c r="G182" s="181"/>
      <c r="H182" s="181"/>
      <c r="I182" s="184"/>
      <c r="J182" s="185">
        <f>BK182</f>
        <v>0</v>
      </c>
      <c r="K182" s="181"/>
      <c r="L182" s="186"/>
      <c r="M182" s="187"/>
      <c r="N182" s="188"/>
      <c r="O182" s="188"/>
      <c r="P182" s="189">
        <f>SUM(P183:P195)</f>
        <v>0</v>
      </c>
      <c r="Q182" s="188"/>
      <c r="R182" s="189">
        <f>SUM(R183:R195)</f>
        <v>0</v>
      </c>
      <c r="S182" s="188"/>
      <c r="T182" s="190">
        <f>SUM(T183:T195)</f>
        <v>0</v>
      </c>
      <c r="AR182" s="191" t="s">
        <v>82</v>
      </c>
      <c r="AT182" s="192" t="s">
        <v>74</v>
      </c>
      <c r="AU182" s="192" t="s">
        <v>75</v>
      </c>
      <c r="AY182" s="191" t="s">
        <v>130</v>
      </c>
      <c r="BK182" s="193">
        <f>SUM(BK183:BK195)</f>
        <v>0</v>
      </c>
    </row>
    <row r="183" spans="1:65" s="2" customFormat="1" ht="24" customHeight="1">
      <c r="A183" s="33"/>
      <c r="B183" s="34"/>
      <c r="C183" s="194" t="s">
        <v>210</v>
      </c>
      <c r="D183" s="194" t="s">
        <v>131</v>
      </c>
      <c r="E183" s="195" t="s">
        <v>211</v>
      </c>
      <c r="F183" s="196" t="s">
        <v>212</v>
      </c>
      <c r="G183" s="197" t="s">
        <v>134</v>
      </c>
      <c r="H183" s="198">
        <v>116.3</v>
      </c>
      <c r="I183" s="199"/>
      <c r="J183" s="200">
        <f>ROUND(I183*H183,2)</f>
        <v>0</v>
      </c>
      <c r="K183" s="201"/>
      <c r="L183" s="38"/>
      <c r="M183" s="202" t="s">
        <v>1</v>
      </c>
      <c r="N183" s="203" t="s">
        <v>40</v>
      </c>
      <c r="O183" s="70"/>
      <c r="P183" s="204">
        <f>O183*H183</f>
        <v>0</v>
      </c>
      <c r="Q183" s="204">
        <v>0</v>
      </c>
      <c r="R183" s="204">
        <f>Q183*H183</f>
        <v>0</v>
      </c>
      <c r="S183" s="204">
        <v>0</v>
      </c>
      <c r="T183" s="205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206" t="s">
        <v>135</v>
      </c>
      <c r="AT183" s="206" t="s">
        <v>131</v>
      </c>
      <c r="AU183" s="206" t="s">
        <v>82</v>
      </c>
      <c r="AY183" s="16" t="s">
        <v>130</v>
      </c>
      <c r="BE183" s="207">
        <f>IF(N183="základní",J183,0)</f>
        <v>0</v>
      </c>
      <c r="BF183" s="207">
        <f>IF(N183="snížená",J183,0)</f>
        <v>0</v>
      </c>
      <c r="BG183" s="207">
        <f>IF(N183="zákl. přenesená",J183,0)</f>
        <v>0</v>
      </c>
      <c r="BH183" s="207">
        <f>IF(N183="sníž. přenesená",J183,0)</f>
        <v>0</v>
      </c>
      <c r="BI183" s="207">
        <f>IF(N183="nulová",J183,0)</f>
        <v>0</v>
      </c>
      <c r="BJ183" s="16" t="s">
        <v>82</v>
      </c>
      <c r="BK183" s="207">
        <f>ROUND(I183*H183,2)</f>
        <v>0</v>
      </c>
      <c r="BL183" s="16" t="s">
        <v>135</v>
      </c>
      <c r="BM183" s="206" t="s">
        <v>213</v>
      </c>
    </row>
    <row r="184" spans="1:65" s="12" customFormat="1" ht="22.5">
      <c r="B184" s="208"/>
      <c r="C184" s="209"/>
      <c r="D184" s="210" t="s">
        <v>136</v>
      </c>
      <c r="E184" s="211" t="s">
        <v>1</v>
      </c>
      <c r="F184" s="212" t="s">
        <v>348</v>
      </c>
      <c r="G184" s="209"/>
      <c r="H184" s="213">
        <v>116.3</v>
      </c>
      <c r="I184" s="214"/>
      <c r="J184" s="209"/>
      <c r="K184" s="209"/>
      <c r="L184" s="215"/>
      <c r="M184" s="216"/>
      <c r="N184" s="217"/>
      <c r="O184" s="217"/>
      <c r="P184" s="217"/>
      <c r="Q184" s="217"/>
      <c r="R184" s="217"/>
      <c r="S184" s="217"/>
      <c r="T184" s="218"/>
      <c r="AT184" s="219" t="s">
        <v>136</v>
      </c>
      <c r="AU184" s="219" t="s">
        <v>82</v>
      </c>
      <c r="AV184" s="12" t="s">
        <v>84</v>
      </c>
      <c r="AW184" s="12" t="s">
        <v>32</v>
      </c>
      <c r="AX184" s="12" t="s">
        <v>75</v>
      </c>
      <c r="AY184" s="219" t="s">
        <v>130</v>
      </c>
    </row>
    <row r="185" spans="1:65" s="13" customFormat="1" ht="11.25">
      <c r="B185" s="220"/>
      <c r="C185" s="221"/>
      <c r="D185" s="210" t="s">
        <v>136</v>
      </c>
      <c r="E185" s="222" t="s">
        <v>1</v>
      </c>
      <c r="F185" s="223" t="s">
        <v>138</v>
      </c>
      <c r="G185" s="221"/>
      <c r="H185" s="224">
        <v>116.3</v>
      </c>
      <c r="I185" s="225"/>
      <c r="J185" s="221"/>
      <c r="K185" s="221"/>
      <c r="L185" s="226"/>
      <c r="M185" s="227"/>
      <c r="N185" s="228"/>
      <c r="O185" s="228"/>
      <c r="P185" s="228"/>
      <c r="Q185" s="228"/>
      <c r="R185" s="228"/>
      <c r="S185" s="228"/>
      <c r="T185" s="229"/>
      <c r="AT185" s="230" t="s">
        <v>136</v>
      </c>
      <c r="AU185" s="230" t="s">
        <v>82</v>
      </c>
      <c r="AV185" s="13" t="s">
        <v>135</v>
      </c>
      <c r="AW185" s="13" t="s">
        <v>32</v>
      </c>
      <c r="AX185" s="13" t="s">
        <v>82</v>
      </c>
      <c r="AY185" s="230" t="s">
        <v>130</v>
      </c>
    </row>
    <row r="186" spans="1:65" s="2" customFormat="1" ht="16.5" customHeight="1">
      <c r="A186" s="33"/>
      <c r="B186" s="34"/>
      <c r="C186" s="194" t="s">
        <v>175</v>
      </c>
      <c r="D186" s="194" t="s">
        <v>131</v>
      </c>
      <c r="E186" s="195" t="s">
        <v>215</v>
      </c>
      <c r="F186" s="196" t="s">
        <v>216</v>
      </c>
      <c r="G186" s="197" t="s">
        <v>134</v>
      </c>
      <c r="H186" s="198">
        <v>7.0000000000000001E-3</v>
      </c>
      <c r="I186" s="199"/>
      <c r="J186" s="200">
        <f>ROUND(I186*H186,2)</f>
        <v>0</v>
      </c>
      <c r="K186" s="201"/>
      <c r="L186" s="38"/>
      <c r="M186" s="202" t="s">
        <v>1</v>
      </c>
      <c r="N186" s="203" t="s">
        <v>40</v>
      </c>
      <c r="O186" s="70"/>
      <c r="P186" s="204">
        <f>O186*H186</f>
        <v>0</v>
      </c>
      <c r="Q186" s="204">
        <v>0</v>
      </c>
      <c r="R186" s="204">
        <f>Q186*H186</f>
        <v>0</v>
      </c>
      <c r="S186" s="204">
        <v>0</v>
      </c>
      <c r="T186" s="205">
        <f>S186*H186</f>
        <v>0</v>
      </c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R186" s="206" t="s">
        <v>135</v>
      </c>
      <c r="AT186" s="206" t="s">
        <v>131</v>
      </c>
      <c r="AU186" s="206" t="s">
        <v>82</v>
      </c>
      <c r="AY186" s="16" t="s">
        <v>130</v>
      </c>
      <c r="BE186" s="207">
        <f>IF(N186="základní",J186,0)</f>
        <v>0</v>
      </c>
      <c r="BF186" s="207">
        <f>IF(N186="snížená",J186,0)</f>
        <v>0</v>
      </c>
      <c r="BG186" s="207">
        <f>IF(N186="zákl. přenesená",J186,0)</f>
        <v>0</v>
      </c>
      <c r="BH186" s="207">
        <f>IF(N186="sníž. přenesená",J186,0)</f>
        <v>0</v>
      </c>
      <c r="BI186" s="207">
        <f>IF(N186="nulová",J186,0)</f>
        <v>0</v>
      </c>
      <c r="BJ186" s="16" t="s">
        <v>82</v>
      </c>
      <c r="BK186" s="207">
        <f>ROUND(I186*H186,2)</f>
        <v>0</v>
      </c>
      <c r="BL186" s="16" t="s">
        <v>135</v>
      </c>
      <c r="BM186" s="206" t="s">
        <v>217</v>
      </c>
    </row>
    <row r="187" spans="1:65" s="14" customFormat="1" ht="11.25">
      <c r="B187" s="231"/>
      <c r="C187" s="232"/>
      <c r="D187" s="210" t="s">
        <v>136</v>
      </c>
      <c r="E187" s="233" t="s">
        <v>1</v>
      </c>
      <c r="F187" s="234" t="s">
        <v>185</v>
      </c>
      <c r="G187" s="232"/>
      <c r="H187" s="233" t="s">
        <v>1</v>
      </c>
      <c r="I187" s="235"/>
      <c r="J187" s="232"/>
      <c r="K187" s="232"/>
      <c r="L187" s="236"/>
      <c r="M187" s="237"/>
      <c r="N187" s="238"/>
      <c r="O187" s="238"/>
      <c r="P187" s="238"/>
      <c r="Q187" s="238"/>
      <c r="R187" s="238"/>
      <c r="S187" s="238"/>
      <c r="T187" s="239"/>
      <c r="AT187" s="240" t="s">
        <v>136</v>
      </c>
      <c r="AU187" s="240" t="s">
        <v>82</v>
      </c>
      <c r="AV187" s="14" t="s">
        <v>82</v>
      </c>
      <c r="AW187" s="14" t="s">
        <v>32</v>
      </c>
      <c r="AX187" s="14" t="s">
        <v>75</v>
      </c>
      <c r="AY187" s="240" t="s">
        <v>130</v>
      </c>
    </row>
    <row r="188" spans="1:65" s="12" customFormat="1" ht="11.25">
      <c r="B188" s="208"/>
      <c r="C188" s="209"/>
      <c r="D188" s="210" t="s">
        <v>136</v>
      </c>
      <c r="E188" s="211" t="s">
        <v>1</v>
      </c>
      <c r="F188" s="212" t="s">
        <v>349</v>
      </c>
      <c r="G188" s="209"/>
      <c r="H188" s="213">
        <v>7.0000000000000001E-3</v>
      </c>
      <c r="I188" s="214"/>
      <c r="J188" s="209"/>
      <c r="K188" s="209"/>
      <c r="L188" s="215"/>
      <c r="M188" s="216"/>
      <c r="N188" s="217"/>
      <c r="O188" s="217"/>
      <c r="P188" s="217"/>
      <c r="Q188" s="217"/>
      <c r="R188" s="217"/>
      <c r="S188" s="217"/>
      <c r="T188" s="218"/>
      <c r="AT188" s="219" t="s">
        <v>136</v>
      </c>
      <c r="AU188" s="219" t="s">
        <v>82</v>
      </c>
      <c r="AV188" s="12" t="s">
        <v>84</v>
      </c>
      <c r="AW188" s="12" t="s">
        <v>32</v>
      </c>
      <c r="AX188" s="12" t="s">
        <v>75</v>
      </c>
      <c r="AY188" s="219" t="s">
        <v>130</v>
      </c>
    </row>
    <row r="189" spans="1:65" s="13" customFormat="1" ht="11.25">
      <c r="B189" s="220"/>
      <c r="C189" s="221"/>
      <c r="D189" s="210" t="s">
        <v>136</v>
      </c>
      <c r="E189" s="222" t="s">
        <v>1</v>
      </c>
      <c r="F189" s="223" t="s">
        <v>138</v>
      </c>
      <c r="G189" s="221"/>
      <c r="H189" s="224">
        <v>7.0000000000000001E-3</v>
      </c>
      <c r="I189" s="225"/>
      <c r="J189" s="221"/>
      <c r="K189" s="221"/>
      <c r="L189" s="226"/>
      <c r="M189" s="227"/>
      <c r="N189" s="228"/>
      <c r="O189" s="228"/>
      <c r="P189" s="228"/>
      <c r="Q189" s="228"/>
      <c r="R189" s="228"/>
      <c r="S189" s="228"/>
      <c r="T189" s="229"/>
      <c r="AT189" s="230" t="s">
        <v>136</v>
      </c>
      <c r="AU189" s="230" t="s">
        <v>82</v>
      </c>
      <c r="AV189" s="13" t="s">
        <v>135</v>
      </c>
      <c r="AW189" s="13" t="s">
        <v>32</v>
      </c>
      <c r="AX189" s="13" t="s">
        <v>82</v>
      </c>
      <c r="AY189" s="230" t="s">
        <v>130</v>
      </c>
    </row>
    <row r="190" spans="1:65" s="2" customFormat="1" ht="16.5" customHeight="1">
      <c r="A190" s="33"/>
      <c r="B190" s="34"/>
      <c r="C190" s="194" t="s">
        <v>219</v>
      </c>
      <c r="D190" s="194" t="s">
        <v>131</v>
      </c>
      <c r="E190" s="195" t="s">
        <v>220</v>
      </c>
      <c r="F190" s="196" t="s">
        <v>221</v>
      </c>
      <c r="G190" s="197" t="s">
        <v>134</v>
      </c>
      <c r="H190" s="198">
        <v>38</v>
      </c>
      <c r="I190" s="199"/>
      <c r="J190" s="200">
        <f>ROUND(I190*H190,2)</f>
        <v>0</v>
      </c>
      <c r="K190" s="201"/>
      <c r="L190" s="38"/>
      <c r="M190" s="202" t="s">
        <v>1</v>
      </c>
      <c r="N190" s="203" t="s">
        <v>40</v>
      </c>
      <c r="O190" s="70"/>
      <c r="P190" s="204">
        <f>O190*H190</f>
        <v>0</v>
      </c>
      <c r="Q190" s="204">
        <v>0</v>
      </c>
      <c r="R190" s="204">
        <f>Q190*H190</f>
        <v>0</v>
      </c>
      <c r="S190" s="204">
        <v>0</v>
      </c>
      <c r="T190" s="205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06" t="s">
        <v>135</v>
      </c>
      <c r="AT190" s="206" t="s">
        <v>131</v>
      </c>
      <c r="AU190" s="206" t="s">
        <v>82</v>
      </c>
      <c r="AY190" s="16" t="s">
        <v>130</v>
      </c>
      <c r="BE190" s="207">
        <f>IF(N190="základní",J190,0)</f>
        <v>0</v>
      </c>
      <c r="BF190" s="207">
        <f>IF(N190="snížená",J190,0)</f>
        <v>0</v>
      </c>
      <c r="BG190" s="207">
        <f>IF(N190="zákl. přenesená",J190,0)</f>
        <v>0</v>
      </c>
      <c r="BH190" s="207">
        <f>IF(N190="sníž. přenesená",J190,0)</f>
        <v>0</v>
      </c>
      <c r="BI190" s="207">
        <f>IF(N190="nulová",J190,0)</f>
        <v>0</v>
      </c>
      <c r="BJ190" s="16" t="s">
        <v>82</v>
      </c>
      <c r="BK190" s="207">
        <f>ROUND(I190*H190,2)</f>
        <v>0</v>
      </c>
      <c r="BL190" s="16" t="s">
        <v>135</v>
      </c>
      <c r="BM190" s="206" t="s">
        <v>222</v>
      </c>
    </row>
    <row r="191" spans="1:65" s="12" customFormat="1" ht="11.25">
      <c r="B191" s="208"/>
      <c r="C191" s="209"/>
      <c r="D191" s="210" t="s">
        <v>136</v>
      </c>
      <c r="E191" s="211" t="s">
        <v>1</v>
      </c>
      <c r="F191" s="212" t="s">
        <v>350</v>
      </c>
      <c r="G191" s="209"/>
      <c r="H191" s="213">
        <v>38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136</v>
      </c>
      <c r="AU191" s="219" t="s">
        <v>82</v>
      </c>
      <c r="AV191" s="12" t="s">
        <v>84</v>
      </c>
      <c r="AW191" s="12" t="s">
        <v>32</v>
      </c>
      <c r="AX191" s="12" t="s">
        <v>75</v>
      </c>
      <c r="AY191" s="219" t="s">
        <v>130</v>
      </c>
    </row>
    <row r="192" spans="1:65" s="13" customFormat="1" ht="11.25">
      <c r="B192" s="220"/>
      <c r="C192" s="221"/>
      <c r="D192" s="210" t="s">
        <v>136</v>
      </c>
      <c r="E192" s="222" t="s">
        <v>1</v>
      </c>
      <c r="F192" s="223" t="s">
        <v>138</v>
      </c>
      <c r="G192" s="221"/>
      <c r="H192" s="224">
        <v>38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136</v>
      </c>
      <c r="AU192" s="230" t="s">
        <v>82</v>
      </c>
      <c r="AV192" s="13" t="s">
        <v>135</v>
      </c>
      <c r="AW192" s="13" t="s">
        <v>32</v>
      </c>
      <c r="AX192" s="13" t="s">
        <v>82</v>
      </c>
      <c r="AY192" s="230" t="s">
        <v>130</v>
      </c>
    </row>
    <row r="193" spans="1:65" s="2" customFormat="1" ht="24" customHeight="1">
      <c r="A193" s="33"/>
      <c r="B193" s="34"/>
      <c r="C193" s="194" t="s">
        <v>179</v>
      </c>
      <c r="D193" s="194" t="s">
        <v>131</v>
      </c>
      <c r="E193" s="195" t="s">
        <v>224</v>
      </c>
      <c r="F193" s="196" t="s">
        <v>225</v>
      </c>
      <c r="G193" s="197" t="s">
        <v>226</v>
      </c>
      <c r="H193" s="198">
        <v>152</v>
      </c>
      <c r="I193" s="199"/>
      <c r="J193" s="200">
        <f>ROUND(I193*H193,2)</f>
        <v>0</v>
      </c>
      <c r="K193" s="201"/>
      <c r="L193" s="38"/>
      <c r="M193" s="202" t="s">
        <v>1</v>
      </c>
      <c r="N193" s="203" t="s">
        <v>40</v>
      </c>
      <c r="O193" s="70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6" t="s">
        <v>135</v>
      </c>
      <c r="AT193" s="206" t="s">
        <v>131</v>
      </c>
      <c r="AU193" s="206" t="s">
        <v>82</v>
      </c>
      <c r="AY193" s="16" t="s">
        <v>130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82</v>
      </c>
      <c r="BK193" s="207">
        <f>ROUND(I193*H193,2)</f>
        <v>0</v>
      </c>
      <c r="BL193" s="16" t="s">
        <v>135</v>
      </c>
      <c r="BM193" s="206" t="s">
        <v>227</v>
      </c>
    </row>
    <row r="194" spans="1:65" s="12" customFormat="1" ht="11.25">
      <c r="B194" s="208"/>
      <c r="C194" s="209"/>
      <c r="D194" s="210" t="s">
        <v>136</v>
      </c>
      <c r="E194" s="211" t="s">
        <v>1</v>
      </c>
      <c r="F194" s="212" t="s">
        <v>351</v>
      </c>
      <c r="G194" s="209"/>
      <c r="H194" s="213">
        <v>152</v>
      </c>
      <c r="I194" s="214"/>
      <c r="J194" s="209"/>
      <c r="K194" s="209"/>
      <c r="L194" s="215"/>
      <c r="M194" s="216"/>
      <c r="N194" s="217"/>
      <c r="O194" s="217"/>
      <c r="P194" s="217"/>
      <c r="Q194" s="217"/>
      <c r="R194" s="217"/>
      <c r="S194" s="217"/>
      <c r="T194" s="218"/>
      <c r="AT194" s="219" t="s">
        <v>136</v>
      </c>
      <c r="AU194" s="219" t="s">
        <v>82</v>
      </c>
      <c r="AV194" s="12" t="s">
        <v>84</v>
      </c>
      <c r="AW194" s="12" t="s">
        <v>32</v>
      </c>
      <c r="AX194" s="12" t="s">
        <v>75</v>
      </c>
      <c r="AY194" s="219" t="s">
        <v>130</v>
      </c>
    </row>
    <row r="195" spans="1:65" s="13" customFormat="1" ht="11.25">
      <c r="B195" s="220"/>
      <c r="C195" s="221"/>
      <c r="D195" s="210" t="s">
        <v>136</v>
      </c>
      <c r="E195" s="222" t="s">
        <v>1</v>
      </c>
      <c r="F195" s="223" t="s">
        <v>138</v>
      </c>
      <c r="G195" s="221"/>
      <c r="H195" s="224">
        <v>152</v>
      </c>
      <c r="I195" s="225"/>
      <c r="J195" s="221"/>
      <c r="K195" s="221"/>
      <c r="L195" s="226"/>
      <c r="M195" s="227"/>
      <c r="N195" s="228"/>
      <c r="O195" s="228"/>
      <c r="P195" s="228"/>
      <c r="Q195" s="228"/>
      <c r="R195" s="228"/>
      <c r="S195" s="228"/>
      <c r="T195" s="229"/>
      <c r="AT195" s="230" t="s">
        <v>136</v>
      </c>
      <c r="AU195" s="230" t="s">
        <v>82</v>
      </c>
      <c r="AV195" s="13" t="s">
        <v>135</v>
      </c>
      <c r="AW195" s="13" t="s">
        <v>32</v>
      </c>
      <c r="AX195" s="13" t="s">
        <v>82</v>
      </c>
      <c r="AY195" s="230" t="s">
        <v>130</v>
      </c>
    </row>
    <row r="196" spans="1:65" s="11" customFormat="1" ht="25.9" customHeight="1">
      <c r="B196" s="180"/>
      <c r="C196" s="181"/>
      <c r="D196" s="182" t="s">
        <v>74</v>
      </c>
      <c r="E196" s="183" t="s">
        <v>142</v>
      </c>
      <c r="F196" s="183" t="s">
        <v>229</v>
      </c>
      <c r="G196" s="181"/>
      <c r="H196" s="181"/>
      <c r="I196" s="184"/>
      <c r="J196" s="185">
        <f>BK196</f>
        <v>0</v>
      </c>
      <c r="K196" s="181"/>
      <c r="L196" s="186"/>
      <c r="M196" s="187"/>
      <c r="N196" s="188"/>
      <c r="O196" s="188"/>
      <c r="P196" s="189">
        <f>SUM(P197:P211)</f>
        <v>0</v>
      </c>
      <c r="Q196" s="188"/>
      <c r="R196" s="189">
        <f>SUM(R197:R211)</f>
        <v>0</v>
      </c>
      <c r="S196" s="188"/>
      <c r="T196" s="190">
        <f>SUM(T197:T211)</f>
        <v>0</v>
      </c>
      <c r="AR196" s="191" t="s">
        <v>82</v>
      </c>
      <c r="AT196" s="192" t="s">
        <v>74</v>
      </c>
      <c r="AU196" s="192" t="s">
        <v>75</v>
      </c>
      <c r="AY196" s="191" t="s">
        <v>130</v>
      </c>
      <c r="BK196" s="193">
        <f>SUM(BK197:BK211)</f>
        <v>0</v>
      </c>
    </row>
    <row r="197" spans="1:65" s="2" customFormat="1" ht="16.5" customHeight="1">
      <c r="A197" s="33"/>
      <c r="B197" s="34"/>
      <c r="C197" s="194" t="s">
        <v>7</v>
      </c>
      <c r="D197" s="194" t="s">
        <v>131</v>
      </c>
      <c r="E197" s="195" t="s">
        <v>230</v>
      </c>
      <c r="F197" s="196" t="s">
        <v>231</v>
      </c>
      <c r="G197" s="197" t="s">
        <v>134</v>
      </c>
      <c r="H197" s="198">
        <v>9.7279999999999998</v>
      </c>
      <c r="I197" s="199"/>
      <c r="J197" s="200">
        <f>ROUND(I197*H197,2)</f>
        <v>0</v>
      </c>
      <c r="K197" s="201"/>
      <c r="L197" s="38"/>
      <c r="M197" s="202" t="s">
        <v>1</v>
      </c>
      <c r="N197" s="203" t="s">
        <v>40</v>
      </c>
      <c r="O197" s="70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6" t="s">
        <v>135</v>
      </c>
      <c r="AT197" s="206" t="s">
        <v>131</v>
      </c>
      <c r="AU197" s="206" t="s">
        <v>82</v>
      </c>
      <c r="AY197" s="16" t="s">
        <v>130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82</v>
      </c>
      <c r="BK197" s="207">
        <f>ROUND(I197*H197,2)</f>
        <v>0</v>
      </c>
      <c r="BL197" s="16" t="s">
        <v>135</v>
      </c>
      <c r="BM197" s="206" t="s">
        <v>232</v>
      </c>
    </row>
    <row r="198" spans="1:65" s="12" customFormat="1" ht="11.25">
      <c r="B198" s="208"/>
      <c r="C198" s="209"/>
      <c r="D198" s="210" t="s">
        <v>136</v>
      </c>
      <c r="E198" s="211" t="s">
        <v>1</v>
      </c>
      <c r="F198" s="212" t="s">
        <v>352</v>
      </c>
      <c r="G198" s="209"/>
      <c r="H198" s="213">
        <v>9.7279999999999998</v>
      </c>
      <c r="I198" s="214"/>
      <c r="J198" s="209"/>
      <c r="K198" s="209"/>
      <c r="L198" s="215"/>
      <c r="M198" s="216"/>
      <c r="N198" s="217"/>
      <c r="O198" s="217"/>
      <c r="P198" s="217"/>
      <c r="Q198" s="217"/>
      <c r="R198" s="217"/>
      <c r="S198" s="217"/>
      <c r="T198" s="218"/>
      <c r="AT198" s="219" t="s">
        <v>136</v>
      </c>
      <c r="AU198" s="219" t="s">
        <v>82</v>
      </c>
      <c r="AV198" s="12" t="s">
        <v>84</v>
      </c>
      <c r="AW198" s="12" t="s">
        <v>32</v>
      </c>
      <c r="AX198" s="12" t="s">
        <v>75</v>
      </c>
      <c r="AY198" s="219" t="s">
        <v>130</v>
      </c>
    </row>
    <row r="199" spans="1:65" s="13" customFormat="1" ht="11.25">
      <c r="B199" s="220"/>
      <c r="C199" s="221"/>
      <c r="D199" s="210" t="s">
        <v>136</v>
      </c>
      <c r="E199" s="222" t="s">
        <v>1</v>
      </c>
      <c r="F199" s="223" t="s">
        <v>138</v>
      </c>
      <c r="G199" s="221"/>
      <c r="H199" s="224">
        <v>9.7279999999999998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136</v>
      </c>
      <c r="AU199" s="230" t="s">
        <v>82</v>
      </c>
      <c r="AV199" s="13" t="s">
        <v>135</v>
      </c>
      <c r="AW199" s="13" t="s">
        <v>32</v>
      </c>
      <c r="AX199" s="13" t="s">
        <v>82</v>
      </c>
      <c r="AY199" s="230" t="s">
        <v>130</v>
      </c>
    </row>
    <row r="200" spans="1:65" s="2" customFormat="1" ht="24" customHeight="1">
      <c r="A200" s="33"/>
      <c r="B200" s="34"/>
      <c r="C200" s="194" t="s">
        <v>234</v>
      </c>
      <c r="D200" s="194" t="s">
        <v>131</v>
      </c>
      <c r="E200" s="195" t="s">
        <v>235</v>
      </c>
      <c r="F200" s="196" t="s">
        <v>236</v>
      </c>
      <c r="G200" s="197" t="s">
        <v>134</v>
      </c>
      <c r="H200" s="198">
        <v>1.92</v>
      </c>
      <c r="I200" s="199"/>
      <c r="J200" s="200">
        <f>ROUND(I200*H200,2)</f>
        <v>0</v>
      </c>
      <c r="K200" s="201"/>
      <c r="L200" s="38"/>
      <c r="M200" s="202" t="s">
        <v>1</v>
      </c>
      <c r="N200" s="203" t="s">
        <v>40</v>
      </c>
      <c r="O200" s="70"/>
      <c r="P200" s="204">
        <f>O200*H200</f>
        <v>0</v>
      </c>
      <c r="Q200" s="204">
        <v>0</v>
      </c>
      <c r="R200" s="204">
        <f>Q200*H200</f>
        <v>0</v>
      </c>
      <c r="S200" s="204">
        <v>0</v>
      </c>
      <c r="T200" s="205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06" t="s">
        <v>135</v>
      </c>
      <c r="AT200" s="206" t="s">
        <v>131</v>
      </c>
      <c r="AU200" s="206" t="s">
        <v>82</v>
      </c>
      <c r="AY200" s="16" t="s">
        <v>130</v>
      </c>
      <c r="BE200" s="207">
        <f>IF(N200="základní",J200,0)</f>
        <v>0</v>
      </c>
      <c r="BF200" s="207">
        <f>IF(N200="snížená",J200,0)</f>
        <v>0</v>
      </c>
      <c r="BG200" s="207">
        <f>IF(N200="zákl. přenesená",J200,0)</f>
        <v>0</v>
      </c>
      <c r="BH200" s="207">
        <f>IF(N200="sníž. přenesená",J200,0)</f>
        <v>0</v>
      </c>
      <c r="BI200" s="207">
        <f>IF(N200="nulová",J200,0)</f>
        <v>0</v>
      </c>
      <c r="BJ200" s="16" t="s">
        <v>82</v>
      </c>
      <c r="BK200" s="207">
        <f>ROUND(I200*H200,2)</f>
        <v>0</v>
      </c>
      <c r="BL200" s="16" t="s">
        <v>135</v>
      </c>
      <c r="BM200" s="206" t="s">
        <v>237</v>
      </c>
    </row>
    <row r="201" spans="1:65" s="12" customFormat="1" ht="11.25">
      <c r="B201" s="208"/>
      <c r="C201" s="209"/>
      <c r="D201" s="210" t="s">
        <v>136</v>
      </c>
      <c r="E201" s="211" t="s">
        <v>1</v>
      </c>
      <c r="F201" s="212" t="s">
        <v>353</v>
      </c>
      <c r="G201" s="209"/>
      <c r="H201" s="213">
        <v>1.92</v>
      </c>
      <c r="I201" s="214"/>
      <c r="J201" s="209"/>
      <c r="K201" s="209"/>
      <c r="L201" s="215"/>
      <c r="M201" s="216"/>
      <c r="N201" s="217"/>
      <c r="O201" s="217"/>
      <c r="P201" s="217"/>
      <c r="Q201" s="217"/>
      <c r="R201" s="217"/>
      <c r="S201" s="217"/>
      <c r="T201" s="218"/>
      <c r="AT201" s="219" t="s">
        <v>136</v>
      </c>
      <c r="AU201" s="219" t="s">
        <v>82</v>
      </c>
      <c r="AV201" s="12" t="s">
        <v>84</v>
      </c>
      <c r="AW201" s="12" t="s">
        <v>32</v>
      </c>
      <c r="AX201" s="12" t="s">
        <v>75</v>
      </c>
      <c r="AY201" s="219" t="s">
        <v>130</v>
      </c>
    </row>
    <row r="202" spans="1:65" s="13" customFormat="1" ht="11.25">
      <c r="B202" s="220"/>
      <c r="C202" s="221"/>
      <c r="D202" s="210" t="s">
        <v>136</v>
      </c>
      <c r="E202" s="222" t="s">
        <v>1</v>
      </c>
      <c r="F202" s="223" t="s">
        <v>138</v>
      </c>
      <c r="G202" s="221"/>
      <c r="H202" s="224">
        <v>1.92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136</v>
      </c>
      <c r="AU202" s="230" t="s">
        <v>82</v>
      </c>
      <c r="AV202" s="13" t="s">
        <v>135</v>
      </c>
      <c r="AW202" s="13" t="s">
        <v>32</v>
      </c>
      <c r="AX202" s="13" t="s">
        <v>82</v>
      </c>
      <c r="AY202" s="230" t="s">
        <v>130</v>
      </c>
    </row>
    <row r="203" spans="1:65" s="2" customFormat="1" ht="24" customHeight="1">
      <c r="A203" s="33"/>
      <c r="B203" s="34"/>
      <c r="C203" s="194" t="s">
        <v>189</v>
      </c>
      <c r="D203" s="194" t="s">
        <v>131</v>
      </c>
      <c r="E203" s="195" t="s">
        <v>239</v>
      </c>
      <c r="F203" s="196" t="s">
        <v>240</v>
      </c>
      <c r="G203" s="197" t="s">
        <v>134</v>
      </c>
      <c r="H203" s="198">
        <v>61.56</v>
      </c>
      <c r="I203" s="199"/>
      <c r="J203" s="200">
        <f>ROUND(I203*H203,2)</f>
        <v>0</v>
      </c>
      <c r="K203" s="201"/>
      <c r="L203" s="38"/>
      <c r="M203" s="202" t="s">
        <v>1</v>
      </c>
      <c r="N203" s="203" t="s">
        <v>40</v>
      </c>
      <c r="O203" s="70"/>
      <c r="P203" s="204">
        <f>O203*H203</f>
        <v>0</v>
      </c>
      <c r="Q203" s="204">
        <v>0</v>
      </c>
      <c r="R203" s="204">
        <f>Q203*H203</f>
        <v>0</v>
      </c>
      <c r="S203" s="204">
        <v>0</v>
      </c>
      <c r="T203" s="205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06" t="s">
        <v>135</v>
      </c>
      <c r="AT203" s="206" t="s">
        <v>131</v>
      </c>
      <c r="AU203" s="206" t="s">
        <v>82</v>
      </c>
      <c r="AY203" s="16" t="s">
        <v>130</v>
      </c>
      <c r="BE203" s="207">
        <f>IF(N203="základní",J203,0)</f>
        <v>0</v>
      </c>
      <c r="BF203" s="207">
        <f>IF(N203="snížená",J203,0)</f>
        <v>0</v>
      </c>
      <c r="BG203" s="207">
        <f>IF(N203="zákl. přenesená",J203,0)</f>
        <v>0</v>
      </c>
      <c r="BH203" s="207">
        <f>IF(N203="sníž. přenesená",J203,0)</f>
        <v>0</v>
      </c>
      <c r="BI203" s="207">
        <f>IF(N203="nulová",J203,0)</f>
        <v>0</v>
      </c>
      <c r="BJ203" s="16" t="s">
        <v>82</v>
      </c>
      <c r="BK203" s="207">
        <f>ROUND(I203*H203,2)</f>
        <v>0</v>
      </c>
      <c r="BL203" s="16" t="s">
        <v>135</v>
      </c>
      <c r="BM203" s="206" t="s">
        <v>241</v>
      </c>
    </row>
    <row r="204" spans="1:65" s="12" customFormat="1" ht="11.25">
      <c r="B204" s="208"/>
      <c r="C204" s="209"/>
      <c r="D204" s="210" t="s">
        <v>136</v>
      </c>
      <c r="E204" s="211" t="s">
        <v>1</v>
      </c>
      <c r="F204" s="212" t="s">
        <v>354</v>
      </c>
      <c r="G204" s="209"/>
      <c r="H204" s="213">
        <v>61.56</v>
      </c>
      <c r="I204" s="214"/>
      <c r="J204" s="209"/>
      <c r="K204" s="209"/>
      <c r="L204" s="215"/>
      <c r="M204" s="216"/>
      <c r="N204" s="217"/>
      <c r="O204" s="217"/>
      <c r="P204" s="217"/>
      <c r="Q204" s="217"/>
      <c r="R204" s="217"/>
      <c r="S204" s="217"/>
      <c r="T204" s="218"/>
      <c r="AT204" s="219" t="s">
        <v>136</v>
      </c>
      <c r="AU204" s="219" t="s">
        <v>82</v>
      </c>
      <c r="AV204" s="12" t="s">
        <v>84</v>
      </c>
      <c r="AW204" s="12" t="s">
        <v>32</v>
      </c>
      <c r="AX204" s="12" t="s">
        <v>75</v>
      </c>
      <c r="AY204" s="219" t="s">
        <v>130</v>
      </c>
    </row>
    <row r="205" spans="1:65" s="13" customFormat="1" ht="11.25">
      <c r="B205" s="220"/>
      <c r="C205" s="221"/>
      <c r="D205" s="210" t="s">
        <v>136</v>
      </c>
      <c r="E205" s="222" t="s">
        <v>1</v>
      </c>
      <c r="F205" s="223" t="s">
        <v>138</v>
      </c>
      <c r="G205" s="221"/>
      <c r="H205" s="224">
        <v>61.56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136</v>
      </c>
      <c r="AU205" s="230" t="s">
        <v>82</v>
      </c>
      <c r="AV205" s="13" t="s">
        <v>135</v>
      </c>
      <c r="AW205" s="13" t="s">
        <v>32</v>
      </c>
      <c r="AX205" s="13" t="s">
        <v>82</v>
      </c>
      <c r="AY205" s="230" t="s">
        <v>130</v>
      </c>
    </row>
    <row r="206" spans="1:65" s="2" customFormat="1" ht="16.5" customHeight="1">
      <c r="A206" s="33"/>
      <c r="B206" s="34"/>
      <c r="C206" s="194" t="s">
        <v>243</v>
      </c>
      <c r="D206" s="194" t="s">
        <v>131</v>
      </c>
      <c r="E206" s="195" t="s">
        <v>244</v>
      </c>
      <c r="F206" s="196" t="s">
        <v>245</v>
      </c>
      <c r="G206" s="197" t="s">
        <v>140</v>
      </c>
      <c r="H206" s="198">
        <v>1.133</v>
      </c>
      <c r="I206" s="199"/>
      <c r="J206" s="200">
        <f>ROUND(I206*H206,2)</f>
        <v>0</v>
      </c>
      <c r="K206" s="201"/>
      <c r="L206" s="38"/>
      <c r="M206" s="202" t="s">
        <v>1</v>
      </c>
      <c r="N206" s="203" t="s">
        <v>40</v>
      </c>
      <c r="O206" s="70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6" t="s">
        <v>135</v>
      </c>
      <c r="AT206" s="206" t="s">
        <v>131</v>
      </c>
      <c r="AU206" s="206" t="s">
        <v>82</v>
      </c>
      <c r="AY206" s="16" t="s">
        <v>130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6" t="s">
        <v>82</v>
      </c>
      <c r="BK206" s="207">
        <f>ROUND(I206*H206,2)</f>
        <v>0</v>
      </c>
      <c r="BL206" s="16" t="s">
        <v>135</v>
      </c>
      <c r="BM206" s="206" t="s">
        <v>246</v>
      </c>
    </row>
    <row r="207" spans="1:65" s="12" customFormat="1" ht="11.25">
      <c r="B207" s="208"/>
      <c r="C207" s="209"/>
      <c r="D207" s="210" t="s">
        <v>136</v>
      </c>
      <c r="E207" s="211" t="s">
        <v>1</v>
      </c>
      <c r="F207" s="212" t="s">
        <v>355</v>
      </c>
      <c r="G207" s="209"/>
      <c r="H207" s="213">
        <v>1.133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136</v>
      </c>
      <c r="AU207" s="219" t="s">
        <v>82</v>
      </c>
      <c r="AV207" s="12" t="s">
        <v>84</v>
      </c>
      <c r="AW207" s="12" t="s">
        <v>32</v>
      </c>
      <c r="AX207" s="12" t="s">
        <v>75</v>
      </c>
      <c r="AY207" s="219" t="s">
        <v>130</v>
      </c>
    </row>
    <row r="208" spans="1:65" s="13" customFormat="1" ht="11.25">
      <c r="B208" s="220"/>
      <c r="C208" s="221"/>
      <c r="D208" s="210" t="s">
        <v>136</v>
      </c>
      <c r="E208" s="222" t="s">
        <v>1</v>
      </c>
      <c r="F208" s="223" t="s">
        <v>138</v>
      </c>
      <c r="G208" s="221"/>
      <c r="H208" s="224">
        <v>1.133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136</v>
      </c>
      <c r="AU208" s="230" t="s">
        <v>82</v>
      </c>
      <c r="AV208" s="13" t="s">
        <v>135</v>
      </c>
      <c r="AW208" s="13" t="s">
        <v>32</v>
      </c>
      <c r="AX208" s="13" t="s">
        <v>82</v>
      </c>
      <c r="AY208" s="230" t="s">
        <v>130</v>
      </c>
    </row>
    <row r="209" spans="1:65" s="2" customFormat="1" ht="24" customHeight="1">
      <c r="A209" s="33"/>
      <c r="B209" s="34"/>
      <c r="C209" s="194" t="s">
        <v>196</v>
      </c>
      <c r="D209" s="194" t="s">
        <v>131</v>
      </c>
      <c r="E209" s="195" t="s">
        <v>248</v>
      </c>
      <c r="F209" s="196" t="s">
        <v>249</v>
      </c>
      <c r="G209" s="197" t="s">
        <v>140</v>
      </c>
      <c r="H209" s="198">
        <v>1.736</v>
      </c>
      <c r="I209" s="199"/>
      <c r="J209" s="200">
        <f>ROUND(I209*H209,2)</f>
        <v>0</v>
      </c>
      <c r="K209" s="201"/>
      <c r="L209" s="38"/>
      <c r="M209" s="202" t="s">
        <v>1</v>
      </c>
      <c r="N209" s="203" t="s">
        <v>40</v>
      </c>
      <c r="O209" s="70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6" t="s">
        <v>135</v>
      </c>
      <c r="AT209" s="206" t="s">
        <v>131</v>
      </c>
      <c r="AU209" s="206" t="s">
        <v>82</v>
      </c>
      <c r="AY209" s="16" t="s">
        <v>130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82</v>
      </c>
      <c r="BK209" s="207">
        <f>ROUND(I209*H209,2)</f>
        <v>0</v>
      </c>
      <c r="BL209" s="16" t="s">
        <v>135</v>
      </c>
      <c r="BM209" s="206" t="s">
        <v>250</v>
      </c>
    </row>
    <row r="210" spans="1:65" s="12" customFormat="1" ht="11.25">
      <c r="B210" s="208"/>
      <c r="C210" s="209"/>
      <c r="D210" s="210" t="s">
        <v>136</v>
      </c>
      <c r="E210" s="211" t="s">
        <v>1</v>
      </c>
      <c r="F210" s="212" t="s">
        <v>356</v>
      </c>
      <c r="G210" s="209"/>
      <c r="H210" s="213">
        <v>1.736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136</v>
      </c>
      <c r="AU210" s="219" t="s">
        <v>82</v>
      </c>
      <c r="AV210" s="12" t="s">
        <v>84</v>
      </c>
      <c r="AW210" s="12" t="s">
        <v>32</v>
      </c>
      <c r="AX210" s="12" t="s">
        <v>75</v>
      </c>
      <c r="AY210" s="219" t="s">
        <v>130</v>
      </c>
    </row>
    <row r="211" spans="1:65" s="13" customFormat="1" ht="11.25">
      <c r="B211" s="220"/>
      <c r="C211" s="221"/>
      <c r="D211" s="210" t="s">
        <v>136</v>
      </c>
      <c r="E211" s="222" t="s">
        <v>1</v>
      </c>
      <c r="F211" s="223" t="s">
        <v>138</v>
      </c>
      <c r="G211" s="221"/>
      <c r="H211" s="224">
        <v>1.736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136</v>
      </c>
      <c r="AU211" s="230" t="s">
        <v>82</v>
      </c>
      <c r="AV211" s="13" t="s">
        <v>135</v>
      </c>
      <c r="AW211" s="13" t="s">
        <v>32</v>
      </c>
      <c r="AX211" s="13" t="s">
        <v>82</v>
      </c>
      <c r="AY211" s="230" t="s">
        <v>130</v>
      </c>
    </row>
    <row r="212" spans="1:65" s="11" customFormat="1" ht="25.9" customHeight="1">
      <c r="B212" s="180"/>
      <c r="C212" s="181"/>
      <c r="D212" s="182" t="s">
        <v>74</v>
      </c>
      <c r="E212" s="183" t="s">
        <v>135</v>
      </c>
      <c r="F212" s="183" t="s">
        <v>252</v>
      </c>
      <c r="G212" s="181"/>
      <c r="H212" s="181"/>
      <c r="I212" s="184"/>
      <c r="J212" s="185">
        <f>BK212</f>
        <v>0</v>
      </c>
      <c r="K212" s="181"/>
      <c r="L212" s="186"/>
      <c r="M212" s="187"/>
      <c r="N212" s="188"/>
      <c r="O212" s="188"/>
      <c r="P212" s="189">
        <f>SUM(P213:P232)</f>
        <v>0</v>
      </c>
      <c r="Q212" s="188"/>
      <c r="R212" s="189">
        <f>SUM(R213:R232)</f>
        <v>0</v>
      </c>
      <c r="S212" s="188"/>
      <c r="T212" s="190">
        <f>SUM(T213:T232)</f>
        <v>0</v>
      </c>
      <c r="AR212" s="191" t="s">
        <v>82</v>
      </c>
      <c r="AT212" s="192" t="s">
        <v>74</v>
      </c>
      <c r="AU212" s="192" t="s">
        <v>75</v>
      </c>
      <c r="AY212" s="191" t="s">
        <v>130</v>
      </c>
      <c r="BK212" s="193">
        <f>SUM(BK213:BK232)</f>
        <v>0</v>
      </c>
    </row>
    <row r="213" spans="1:65" s="2" customFormat="1" ht="24" customHeight="1">
      <c r="A213" s="33"/>
      <c r="B213" s="34"/>
      <c r="C213" s="194" t="s">
        <v>253</v>
      </c>
      <c r="D213" s="194" t="s">
        <v>131</v>
      </c>
      <c r="E213" s="195" t="s">
        <v>254</v>
      </c>
      <c r="F213" s="196" t="s">
        <v>255</v>
      </c>
      <c r="G213" s="197" t="s">
        <v>134</v>
      </c>
      <c r="H213" s="198">
        <v>9.1199999999999992</v>
      </c>
      <c r="I213" s="199"/>
      <c r="J213" s="200">
        <f>ROUND(I213*H213,2)</f>
        <v>0</v>
      </c>
      <c r="K213" s="201"/>
      <c r="L213" s="38"/>
      <c r="M213" s="202" t="s">
        <v>1</v>
      </c>
      <c r="N213" s="203" t="s">
        <v>40</v>
      </c>
      <c r="O213" s="70"/>
      <c r="P213" s="204">
        <f>O213*H213</f>
        <v>0</v>
      </c>
      <c r="Q213" s="204">
        <v>0</v>
      </c>
      <c r="R213" s="204">
        <f>Q213*H213</f>
        <v>0</v>
      </c>
      <c r="S213" s="204">
        <v>0</v>
      </c>
      <c r="T213" s="205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06" t="s">
        <v>135</v>
      </c>
      <c r="AT213" s="206" t="s">
        <v>131</v>
      </c>
      <c r="AU213" s="206" t="s">
        <v>82</v>
      </c>
      <c r="AY213" s="16" t="s">
        <v>130</v>
      </c>
      <c r="BE213" s="207">
        <f>IF(N213="základní",J213,0)</f>
        <v>0</v>
      </c>
      <c r="BF213" s="207">
        <f>IF(N213="snížená",J213,0)</f>
        <v>0</v>
      </c>
      <c r="BG213" s="207">
        <f>IF(N213="zákl. přenesená",J213,0)</f>
        <v>0</v>
      </c>
      <c r="BH213" s="207">
        <f>IF(N213="sníž. přenesená",J213,0)</f>
        <v>0</v>
      </c>
      <c r="BI213" s="207">
        <f>IF(N213="nulová",J213,0)</f>
        <v>0</v>
      </c>
      <c r="BJ213" s="16" t="s">
        <v>82</v>
      </c>
      <c r="BK213" s="207">
        <f>ROUND(I213*H213,2)</f>
        <v>0</v>
      </c>
      <c r="BL213" s="16" t="s">
        <v>135</v>
      </c>
      <c r="BM213" s="206" t="s">
        <v>256</v>
      </c>
    </row>
    <row r="214" spans="1:65" s="14" customFormat="1" ht="11.25">
      <c r="B214" s="231"/>
      <c r="C214" s="232"/>
      <c r="D214" s="210" t="s">
        <v>136</v>
      </c>
      <c r="E214" s="233" t="s">
        <v>1</v>
      </c>
      <c r="F214" s="234" t="s">
        <v>185</v>
      </c>
      <c r="G214" s="232"/>
      <c r="H214" s="233" t="s">
        <v>1</v>
      </c>
      <c r="I214" s="235"/>
      <c r="J214" s="232"/>
      <c r="K214" s="232"/>
      <c r="L214" s="236"/>
      <c r="M214" s="237"/>
      <c r="N214" s="238"/>
      <c r="O214" s="238"/>
      <c r="P214" s="238"/>
      <c r="Q214" s="238"/>
      <c r="R214" s="238"/>
      <c r="S214" s="238"/>
      <c r="T214" s="239"/>
      <c r="AT214" s="240" t="s">
        <v>136</v>
      </c>
      <c r="AU214" s="240" t="s">
        <v>82</v>
      </c>
      <c r="AV214" s="14" t="s">
        <v>82</v>
      </c>
      <c r="AW214" s="14" t="s">
        <v>32</v>
      </c>
      <c r="AX214" s="14" t="s">
        <v>75</v>
      </c>
      <c r="AY214" s="240" t="s">
        <v>130</v>
      </c>
    </row>
    <row r="215" spans="1:65" s="12" customFormat="1" ht="11.25">
      <c r="B215" s="208"/>
      <c r="C215" s="209"/>
      <c r="D215" s="210" t="s">
        <v>136</v>
      </c>
      <c r="E215" s="211" t="s">
        <v>1</v>
      </c>
      <c r="F215" s="212" t="s">
        <v>357</v>
      </c>
      <c r="G215" s="209"/>
      <c r="H215" s="213">
        <v>9.1199999999999992</v>
      </c>
      <c r="I215" s="214"/>
      <c r="J215" s="209"/>
      <c r="K215" s="209"/>
      <c r="L215" s="215"/>
      <c r="M215" s="216"/>
      <c r="N215" s="217"/>
      <c r="O215" s="217"/>
      <c r="P215" s="217"/>
      <c r="Q215" s="217"/>
      <c r="R215" s="217"/>
      <c r="S215" s="217"/>
      <c r="T215" s="218"/>
      <c r="AT215" s="219" t="s">
        <v>136</v>
      </c>
      <c r="AU215" s="219" t="s">
        <v>82</v>
      </c>
      <c r="AV215" s="12" t="s">
        <v>84</v>
      </c>
      <c r="AW215" s="12" t="s">
        <v>32</v>
      </c>
      <c r="AX215" s="12" t="s">
        <v>75</v>
      </c>
      <c r="AY215" s="219" t="s">
        <v>130</v>
      </c>
    </row>
    <row r="216" spans="1:65" s="13" customFormat="1" ht="11.25">
      <c r="B216" s="220"/>
      <c r="C216" s="221"/>
      <c r="D216" s="210" t="s">
        <v>136</v>
      </c>
      <c r="E216" s="222" t="s">
        <v>1</v>
      </c>
      <c r="F216" s="223" t="s">
        <v>138</v>
      </c>
      <c r="G216" s="221"/>
      <c r="H216" s="224">
        <v>9.1199999999999992</v>
      </c>
      <c r="I216" s="225"/>
      <c r="J216" s="221"/>
      <c r="K216" s="221"/>
      <c r="L216" s="226"/>
      <c r="M216" s="227"/>
      <c r="N216" s="228"/>
      <c r="O216" s="228"/>
      <c r="P216" s="228"/>
      <c r="Q216" s="228"/>
      <c r="R216" s="228"/>
      <c r="S216" s="228"/>
      <c r="T216" s="229"/>
      <c r="AT216" s="230" t="s">
        <v>136</v>
      </c>
      <c r="AU216" s="230" t="s">
        <v>82</v>
      </c>
      <c r="AV216" s="13" t="s">
        <v>135</v>
      </c>
      <c r="AW216" s="13" t="s">
        <v>32</v>
      </c>
      <c r="AX216" s="13" t="s">
        <v>82</v>
      </c>
      <c r="AY216" s="230" t="s">
        <v>130</v>
      </c>
    </row>
    <row r="217" spans="1:65" s="2" customFormat="1" ht="16.5" customHeight="1">
      <c r="A217" s="33"/>
      <c r="B217" s="34"/>
      <c r="C217" s="194" t="s">
        <v>200</v>
      </c>
      <c r="D217" s="194" t="s">
        <v>131</v>
      </c>
      <c r="E217" s="195" t="s">
        <v>258</v>
      </c>
      <c r="F217" s="196" t="s">
        <v>259</v>
      </c>
      <c r="G217" s="197" t="s">
        <v>134</v>
      </c>
      <c r="H217" s="198">
        <v>79.06</v>
      </c>
      <c r="I217" s="199"/>
      <c r="J217" s="200">
        <f>ROUND(I217*H217,2)</f>
        <v>0</v>
      </c>
      <c r="K217" s="201"/>
      <c r="L217" s="38"/>
      <c r="M217" s="202" t="s">
        <v>1</v>
      </c>
      <c r="N217" s="203" t="s">
        <v>40</v>
      </c>
      <c r="O217" s="70"/>
      <c r="P217" s="204">
        <f>O217*H217</f>
        <v>0</v>
      </c>
      <c r="Q217" s="204">
        <v>0</v>
      </c>
      <c r="R217" s="204">
        <f>Q217*H217</f>
        <v>0</v>
      </c>
      <c r="S217" s="204">
        <v>0</v>
      </c>
      <c r="T217" s="205">
        <f>S217*H217</f>
        <v>0</v>
      </c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R217" s="206" t="s">
        <v>135</v>
      </c>
      <c r="AT217" s="206" t="s">
        <v>131</v>
      </c>
      <c r="AU217" s="206" t="s">
        <v>82</v>
      </c>
      <c r="AY217" s="16" t="s">
        <v>130</v>
      </c>
      <c r="BE217" s="207">
        <f>IF(N217="základní",J217,0)</f>
        <v>0</v>
      </c>
      <c r="BF217" s="207">
        <f>IF(N217="snížená",J217,0)</f>
        <v>0</v>
      </c>
      <c r="BG217" s="207">
        <f>IF(N217="zákl. přenesená",J217,0)</f>
        <v>0</v>
      </c>
      <c r="BH217" s="207">
        <f>IF(N217="sníž. přenesená",J217,0)</f>
        <v>0</v>
      </c>
      <c r="BI217" s="207">
        <f>IF(N217="nulová",J217,0)</f>
        <v>0</v>
      </c>
      <c r="BJ217" s="16" t="s">
        <v>82</v>
      </c>
      <c r="BK217" s="207">
        <f>ROUND(I217*H217,2)</f>
        <v>0</v>
      </c>
      <c r="BL217" s="16" t="s">
        <v>135</v>
      </c>
      <c r="BM217" s="206" t="s">
        <v>260</v>
      </c>
    </row>
    <row r="218" spans="1:65" s="14" customFormat="1" ht="11.25">
      <c r="B218" s="231"/>
      <c r="C218" s="232"/>
      <c r="D218" s="210" t="s">
        <v>136</v>
      </c>
      <c r="E218" s="233" t="s">
        <v>1</v>
      </c>
      <c r="F218" s="234" t="s">
        <v>261</v>
      </c>
      <c r="G218" s="232"/>
      <c r="H218" s="233" t="s">
        <v>1</v>
      </c>
      <c r="I218" s="235"/>
      <c r="J218" s="232"/>
      <c r="K218" s="232"/>
      <c r="L218" s="236"/>
      <c r="M218" s="237"/>
      <c r="N218" s="238"/>
      <c r="O218" s="238"/>
      <c r="P218" s="238"/>
      <c r="Q218" s="238"/>
      <c r="R218" s="238"/>
      <c r="S218" s="238"/>
      <c r="T218" s="239"/>
      <c r="AT218" s="240" t="s">
        <v>136</v>
      </c>
      <c r="AU218" s="240" t="s">
        <v>82</v>
      </c>
      <c r="AV218" s="14" t="s">
        <v>82</v>
      </c>
      <c r="AW218" s="14" t="s">
        <v>32</v>
      </c>
      <c r="AX218" s="14" t="s">
        <v>75</v>
      </c>
      <c r="AY218" s="240" t="s">
        <v>130</v>
      </c>
    </row>
    <row r="219" spans="1:65" s="12" customFormat="1" ht="11.25">
      <c r="B219" s="208"/>
      <c r="C219" s="209"/>
      <c r="D219" s="210" t="s">
        <v>136</v>
      </c>
      <c r="E219" s="211" t="s">
        <v>1</v>
      </c>
      <c r="F219" s="212" t="s">
        <v>358</v>
      </c>
      <c r="G219" s="209"/>
      <c r="H219" s="213">
        <v>79.06</v>
      </c>
      <c r="I219" s="214"/>
      <c r="J219" s="209"/>
      <c r="K219" s="209"/>
      <c r="L219" s="215"/>
      <c r="M219" s="216"/>
      <c r="N219" s="217"/>
      <c r="O219" s="217"/>
      <c r="P219" s="217"/>
      <c r="Q219" s="217"/>
      <c r="R219" s="217"/>
      <c r="S219" s="217"/>
      <c r="T219" s="218"/>
      <c r="AT219" s="219" t="s">
        <v>136</v>
      </c>
      <c r="AU219" s="219" t="s">
        <v>82</v>
      </c>
      <c r="AV219" s="12" t="s">
        <v>84</v>
      </c>
      <c r="AW219" s="12" t="s">
        <v>32</v>
      </c>
      <c r="AX219" s="12" t="s">
        <v>75</v>
      </c>
      <c r="AY219" s="219" t="s">
        <v>130</v>
      </c>
    </row>
    <row r="220" spans="1:65" s="13" customFormat="1" ht="11.25">
      <c r="B220" s="220"/>
      <c r="C220" s="221"/>
      <c r="D220" s="210" t="s">
        <v>136</v>
      </c>
      <c r="E220" s="222" t="s">
        <v>1</v>
      </c>
      <c r="F220" s="223" t="s">
        <v>138</v>
      </c>
      <c r="G220" s="221"/>
      <c r="H220" s="224">
        <v>79.06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136</v>
      </c>
      <c r="AU220" s="230" t="s">
        <v>82</v>
      </c>
      <c r="AV220" s="13" t="s">
        <v>135</v>
      </c>
      <c r="AW220" s="13" t="s">
        <v>32</v>
      </c>
      <c r="AX220" s="13" t="s">
        <v>82</v>
      </c>
      <c r="AY220" s="230" t="s">
        <v>130</v>
      </c>
    </row>
    <row r="221" spans="1:65" s="2" customFormat="1" ht="16.5" customHeight="1">
      <c r="A221" s="33"/>
      <c r="B221" s="34"/>
      <c r="C221" s="194" t="s">
        <v>263</v>
      </c>
      <c r="D221" s="194" t="s">
        <v>131</v>
      </c>
      <c r="E221" s="195" t="s">
        <v>264</v>
      </c>
      <c r="F221" s="196" t="s">
        <v>265</v>
      </c>
      <c r="G221" s="197" t="s">
        <v>134</v>
      </c>
      <c r="H221" s="198">
        <v>0.8</v>
      </c>
      <c r="I221" s="199"/>
      <c r="J221" s="200">
        <f>ROUND(I221*H221,2)</f>
        <v>0</v>
      </c>
      <c r="K221" s="201"/>
      <c r="L221" s="38"/>
      <c r="M221" s="202" t="s">
        <v>1</v>
      </c>
      <c r="N221" s="203" t="s">
        <v>40</v>
      </c>
      <c r="O221" s="70"/>
      <c r="P221" s="204">
        <f>O221*H221</f>
        <v>0</v>
      </c>
      <c r="Q221" s="204">
        <v>0</v>
      </c>
      <c r="R221" s="204">
        <f>Q221*H221</f>
        <v>0</v>
      </c>
      <c r="S221" s="204">
        <v>0</v>
      </c>
      <c r="T221" s="205">
        <f>S221*H221</f>
        <v>0</v>
      </c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R221" s="206" t="s">
        <v>135</v>
      </c>
      <c r="AT221" s="206" t="s">
        <v>131</v>
      </c>
      <c r="AU221" s="206" t="s">
        <v>82</v>
      </c>
      <c r="AY221" s="16" t="s">
        <v>130</v>
      </c>
      <c r="BE221" s="207">
        <f>IF(N221="základní",J221,0)</f>
        <v>0</v>
      </c>
      <c r="BF221" s="207">
        <f>IF(N221="snížená",J221,0)</f>
        <v>0</v>
      </c>
      <c r="BG221" s="207">
        <f>IF(N221="zákl. přenesená",J221,0)</f>
        <v>0</v>
      </c>
      <c r="BH221" s="207">
        <f>IF(N221="sníž. přenesená",J221,0)</f>
        <v>0</v>
      </c>
      <c r="BI221" s="207">
        <f>IF(N221="nulová",J221,0)</f>
        <v>0</v>
      </c>
      <c r="BJ221" s="16" t="s">
        <v>82</v>
      </c>
      <c r="BK221" s="207">
        <f>ROUND(I221*H221,2)</f>
        <v>0</v>
      </c>
      <c r="BL221" s="16" t="s">
        <v>135</v>
      </c>
      <c r="BM221" s="206" t="s">
        <v>266</v>
      </c>
    </row>
    <row r="222" spans="1:65" s="14" customFormat="1" ht="11.25">
      <c r="B222" s="231"/>
      <c r="C222" s="232"/>
      <c r="D222" s="210" t="s">
        <v>136</v>
      </c>
      <c r="E222" s="233" t="s">
        <v>1</v>
      </c>
      <c r="F222" s="234" t="s">
        <v>185</v>
      </c>
      <c r="G222" s="232"/>
      <c r="H222" s="233" t="s">
        <v>1</v>
      </c>
      <c r="I222" s="235"/>
      <c r="J222" s="232"/>
      <c r="K222" s="232"/>
      <c r="L222" s="236"/>
      <c r="M222" s="237"/>
      <c r="N222" s="238"/>
      <c r="O222" s="238"/>
      <c r="P222" s="238"/>
      <c r="Q222" s="238"/>
      <c r="R222" s="238"/>
      <c r="S222" s="238"/>
      <c r="T222" s="239"/>
      <c r="AT222" s="240" t="s">
        <v>136</v>
      </c>
      <c r="AU222" s="240" t="s">
        <v>82</v>
      </c>
      <c r="AV222" s="14" t="s">
        <v>82</v>
      </c>
      <c r="AW222" s="14" t="s">
        <v>32</v>
      </c>
      <c r="AX222" s="14" t="s">
        <v>75</v>
      </c>
      <c r="AY222" s="240" t="s">
        <v>130</v>
      </c>
    </row>
    <row r="223" spans="1:65" s="12" customFormat="1" ht="11.25">
      <c r="B223" s="208"/>
      <c r="C223" s="209"/>
      <c r="D223" s="210" t="s">
        <v>136</v>
      </c>
      <c r="E223" s="211" t="s">
        <v>1</v>
      </c>
      <c r="F223" s="212" t="s">
        <v>267</v>
      </c>
      <c r="G223" s="209"/>
      <c r="H223" s="213">
        <v>0.8</v>
      </c>
      <c r="I223" s="214"/>
      <c r="J223" s="209"/>
      <c r="K223" s="209"/>
      <c r="L223" s="215"/>
      <c r="M223" s="216"/>
      <c r="N223" s="217"/>
      <c r="O223" s="217"/>
      <c r="P223" s="217"/>
      <c r="Q223" s="217"/>
      <c r="R223" s="217"/>
      <c r="S223" s="217"/>
      <c r="T223" s="218"/>
      <c r="AT223" s="219" t="s">
        <v>136</v>
      </c>
      <c r="AU223" s="219" t="s">
        <v>82</v>
      </c>
      <c r="AV223" s="12" t="s">
        <v>84</v>
      </c>
      <c r="AW223" s="12" t="s">
        <v>32</v>
      </c>
      <c r="AX223" s="12" t="s">
        <v>75</v>
      </c>
      <c r="AY223" s="219" t="s">
        <v>130</v>
      </c>
    </row>
    <row r="224" spans="1:65" s="13" customFormat="1" ht="11.25">
      <c r="B224" s="220"/>
      <c r="C224" s="221"/>
      <c r="D224" s="210" t="s">
        <v>136</v>
      </c>
      <c r="E224" s="222" t="s">
        <v>1</v>
      </c>
      <c r="F224" s="223" t="s">
        <v>138</v>
      </c>
      <c r="G224" s="221"/>
      <c r="H224" s="224">
        <v>0.8</v>
      </c>
      <c r="I224" s="225"/>
      <c r="J224" s="221"/>
      <c r="K224" s="221"/>
      <c r="L224" s="226"/>
      <c r="M224" s="227"/>
      <c r="N224" s="228"/>
      <c r="O224" s="228"/>
      <c r="P224" s="228"/>
      <c r="Q224" s="228"/>
      <c r="R224" s="228"/>
      <c r="S224" s="228"/>
      <c r="T224" s="229"/>
      <c r="AT224" s="230" t="s">
        <v>136</v>
      </c>
      <c r="AU224" s="230" t="s">
        <v>82</v>
      </c>
      <c r="AV224" s="13" t="s">
        <v>135</v>
      </c>
      <c r="AW224" s="13" t="s">
        <v>32</v>
      </c>
      <c r="AX224" s="13" t="s">
        <v>82</v>
      </c>
      <c r="AY224" s="230" t="s">
        <v>130</v>
      </c>
    </row>
    <row r="225" spans="1:65" s="2" customFormat="1" ht="16.5" customHeight="1">
      <c r="A225" s="33"/>
      <c r="B225" s="34"/>
      <c r="C225" s="194" t="s">
        <v>204</v>
      </c>
      <c r="D225" s="194" t="s">
        <v>131</v>
      </c>
      <c r="E225" s="195" t="s">
        <v>268</v>
      </c>
      <c r="F225" s="196" t="s">
        <v>269</v>
      </c>
      <c r="G225" s="197" t="s">
        <v>134</v>
      </c>
      <c r="H225" s="198">
        <v>20</v>
      </c>
      <c r="I225" s="199"/>
      <c r="J225" s="200">
        <f>ROUND(I225*H225,2)</f>
        <v>0</v>
      </c>
      <c r="K225" s="201"/>
      <c r="L225" s="38"/>
      <c r="M225" s="202" t="s">
        <v>1</v>
      </c>
      <c r="N225" s="203" t="s">
        <v>40</v>
      </c>
      <c r="O225" s="70"/>
      <c r="P225" s="204">
        <f>O225*H225</f>
        <v>0</v>
      </c>
      <c r="Q225" s="204">
        <v>0</v>
      </c>
      <c r="R225" s="204">
        <f>Q225*H225</f>
        <v>0</v>
      </c>
      <c r="S225" s="204">
        <v>0</v>
      </c>
      <c r="T225" s="205">
        <f>S225*H225</f>
        <v>0</v>
      </c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R225" s="206" t="s">
        <v>135</v>
      </c>
      <c r="AT225" s="206" t="s">
        <v>131</v>
      </c>
      <c r="AU225" s="206" t="s">
        <v>82</v>
      </c>
      <c r="AY225" s="16" t="s">
        <v>130</v>
      </c>
      <c r="BE225" s="207">
        <f>IF(N225="základní",J225,0)</f>
        <v>0</v>
      </c>
      <c r="BF225" s="207">
        <f>IF(N225="snížená",J225,0)</f>
        <v>0</v>
      </c>
      <c r="BG225" s="207">
        <f>IF(N225="zákl. přenesená",J225,0)</f>
        <v>0</v>
      </c>
      <c r="BH225" s="207">
        <f>IF(N225="sníž. přenesená",J225,0)</f>
        <v>0</v>
      </c>
      <c r="BI225" s="207">
        <f>IF(N225="nulová",J225,0)</f>
        <v>0</v>
      </c>
      <c r="BJ225" s="16" t="s">
        <v>82</v>
      </c>
      <c r="BK225" s="207">
        <f>ROUND(I225*H225,2)</f>
        <v>0</v>
      </c>
      <c r="BL225" s="16" t="s">
        <v>135</v>
      </c>
      <c r="BM225" s="206" t="s">
        <v>270</v>
      </c>
    </row>
    <row r="226" spans="1:65" s="14" customFormat="1" ht="11.25">
      <c r="B226" s="231"/>
      <c r="C226" s="232"/>
      <c r="D226" s="210" t="s">
        <v>136</v>
      </c>
      <c r="E226" s="233" t="s">
        <v>1</v>
      </c>
      <c r="F226" s="234" t="s">
        <v>185</v>
      </c>
      <c r="G226" s="232"/>
      <c r="H226" s="233" t="s">
        <v>1</v>
      </c>
      <c r="I226" s="235"/>
      <c r="J226" s="232"/>
      <c r="K226" s="232"/>
      <c r="L226" s="236"/>
      <c r="M226" s="237"/>
      <c r="N226" s="238"/>
      <c r="O226" s="238"/>
      <c r="P226" s="238"/>
      <c r="Q226" s="238"/>
      <c r="R226" s="238"/>
      <c r="S226" s="238"/>
      <c r="T226" s="239"/>
      <c r="AT226" s="240" t="s">
        <v>136</v>
      </c>
      <c r="AU226" s="240" t="s">
        <v>82</v>
      </c>
      <c r="AV226" s="14" t="s">
        <v>82</v>
      </c>
      <c r="AW226" s="14" t="s">
        <v>32</v>
      </c>
      <c r="AX226" s="14" t="s">
        <v>75</v>
      </c>
      <c r="AY226" s="240" t="s">
        <v>130</v>
      </c>
    </row>
    <row r="227" spans="1:65" s="12" customFormat="1" ht="11.25">
      <c r="B227" s="208"/>
      <c r="C227" s="209"/>
      <c r="D227" s="210" t="s">
        <v>136</v>
      </c>
      <c r="E227" s="211" t="s">
        <v>1</v>
      </c>
      <c r="F227" s="212" t="s">
        <v>359</v>
      </c>
      <c r="G227" s="209"/>
      <c r="H227" s="213">
        <v>20</v>
      </c>
      <c r="I227" s="214"/>
      <c r="J227" s="209"/>
      <c r="K227" s="209"/>
      <c r="L227" s="215"/>
      <c r="M227" s="216"/>
      <c r="N227" s="217"/>
      <c r="O227" s="217"/>
      <c r="P227" s="217"/>
      <c r="Q227" s="217"/>
      <c r="R227" s="217"/>
      <c r="S227" s="217"/>
      <c r="T227" s="218"/>
      <c r="AT227" s="219" t="s">
        <v>136</v>
      </c>
      <c r="AU227" s="219" t="s">
        <v>82</v>
      </c>
      <c r="AV227" s="12" t="s">
        <v>84</v>
      </c>
      <c r="AW227" s="12" t="s">
        <v>32</v>
      </c>
      <c r="AX227" s="12" t="s">
        <v>75</v>
      </c>
      <c r="AY227" s="219" t="s">
        <v>130</v>
      </c>
    </row>
    <row r="228" spans="1:65" s="13" customFormat="1" ht="11.25">
      <c r="B228" s="220"/>
      <c r="C228" s="221"/>
      <c r="D228" s="210" t="s">
        <v>136</v>
      </c>
      <c r="E228" s="222" t="s">
        <v>1</v>
      </c>
      <c r="F228" s="223" t="s">
        <v>138</v>
      </c>
      <c r="G228" s="221"/>
      <c r="H228" s="224">
        <v>20</v>
      </c>
      <c r="I228" s="225"/>
      <c r="J228" s="221"/>
      <c r="K228" s="221"/>
      <c r="L228" s="226"/>
      <c r="M228" s="227"/>
      <c r="N228" s="228"/>
      <c r="O228" s="228"/>
      <c r="P228" s="228"/>
      <c r="Q228" s="228"/>
      <c r="R228" s="228"/>
      <c r="S228" s="228"/>
      <c r="T228" s="229"/>
      <c r="AT228" s="230" t="s">
        <v>136</v>
      </c>
      <c r="AU228" s="230" t="s">
        <v>82</v>
      </c>
      <c r="AV228" s="13" t="s">
        <v>135</v>
      </c>
      <c r="AW228" s="13" t="s">
        <v>32</v>
      </c>
      <c r="AX228" s="13" t="s">
        <v>82</v>
      </c>
      <c r="AY228" s="230" t="s">
        <v>130</v>
      </c>
    </row>
    <row r="229" spans="1:65" s="2" customFormat="1" ht="16.5" customHeight="1">
      <c r="A229" s="33"/>
      <c r="B229" s="34"/>
      <c r="C229" s="194" t="s">
        <v>272</v>
      </c>
      <c r="D229" s="194" t="s">
        <v>131</v>
      </c>
      <c r="E229" s="195" t="s">
        <v>273</v>
      </c>
      <c r="F229" s="196" t="s">
        <v>274</v>
      </c>
      <c r="G229" s="197" t="s">
        <v>134</v>
      </c>
      <c r="H229" s="198">
        <v>54.72</v>
      </c>
      <c r="I229" s="199"/>
      <c r="J229" s="200">
        <f>ROUND(I229*H229,2)</f>
        <v>0</v>
      </c>
      <c r="K229" s="201"/>
      <c r="L229" s="38"/>
      <c r="M229" s="202" t="s">
        <v>1</v>
      </c>
      <c r="N229" s="203" t="s">
        <v>40</v>
      </c>
      <c r="O229" s="70"/>
      <c r="P229" s="204">
        <f>O229*H229</f>
        <v>0</v>
      </c>
      <c r="Q229" s="204">
        <v>0</v>
      </c>
      <c r="R229" s="204">
        <f>Q229*H229</f>
        <v>0</v>
      </c>
      <c r="S229" s="204">
        <v>0</v>
      </c>
      <c r="T229" s="205">
        <f>S229*H229</f>
        <v>0</v>
      </c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R229" s="206" t="s">
        <v>135</v>
      </c>
      <c r="AT229" s="206" t="s">
        <v>131</v>
      </c>
      <c r="AU229" s="206" t="s">
        <v>82</v>
      </c>
      <c r="AY229" s="16" t="s">
        <v>130</v>
      </c>
      <c r="BE229" s="207">
        <f>IF(N229="základní",J229,0)</f>
        <v>0</v>
      </c>
      <c r="BF229" s="207">
        <f>IF(N229="snížená",J229,0)</f>
        <v>0</v>
      </c>
      <c r="BG229" s="207">
        <f>IF(N229="zákl. přenesená",J229,0)</f>
        <v>0</v>
      </c>
      <c r="BH229" s="207">
        <f>IF(N229="sníž. přenesená",J229,0)</f>
        <v>0</v>
      </c>
      <c r="BI229" s="207">
        <f>IF(N229="nulová",J229,0)</f>
        <v>0</v>
      </c>
      <c r="BJ229" s="16" t="s">
        <v>82</v>
      </c>
      <c r="BK229" s="207">
        <f>ROUND(I229*H229,2)</f>
        <v>0</v>
      </c>
      <c r="BL229" s="16" t="s">
        <v>135</v>
      </c>
      <c r="BM229" s="206" t="s">
        <v>275</v>
      </c>
    </row>
    <row r="230" spans="1:65" s="14" customFormat="1" ht="11.25">
      <c r="B230" s="231"/>
      <c r="C230" s="232"/>
      <c r="D230" s="210" t="s">
        <v>136</v>
      </c>
      <c r="E230" s="233" t="s">
        <v>1</v>
      </c>
      <c r="F230" s="234" t="s">
        <v>185</v>
      </c>
      <c r="G230" s="232"/>
      <c r="H230" s="233" t="s">
        <v>1</v>
      </c>
      <c r="I230" s="235"/>
      <c r="J230" s="232"/>
      <c r="K230" s="232"/>
      <c r="L230" s="236"/>
      <c r="M230" s="237"/>
      <c r="N230" s="238"/>
      <c r="O230" s="238"/>
      <c r="P230" s="238"/>
      <c r="Q230" s="238"/>
      <c r="R230" s="238"/>
      <c r="S230" s="238"/>
      <c r="T230" s="239"/>
      <c r="AT230" s="240" t="s">
        <v>136</v>
      </c>
      <c r="AU230" s="240" t="s">
        <v>82</v>
      </c>
      <c r="AV230" s="14" t="s">
        <v>82</v>
      </c>
      <c r="AW230" s="14" t="s">
        <v>32</v>
      </c>
      <c r="AX230" s="14" t="s">
        <v>75</v>
      </c>
      <c r="AY230" s="240" t="s">
        <v>130</v>
      </c>
    </row>
    <row r="231" spans="1:65" s="12" customFormat="1" ht="11.25">
      <c r="B231" s="208"/>
      <c r="C231" s="209"/>
      <c r="D231" s="210" t="s">
        <v>136</v>
      </c>
      <c r="E231" s="211" t="s">
        <v>1</v>
      </c>
      <c r="F231" s="212" t="s">
        <v>360</v>
      </c>
      <c r="G231" s="209"/>
      <c r="H231" s="213">
        <v>54.72</v>
      </c>
      <c r="I231" s="214"/>
      <c r="J231" s="209"/>
      <c r="K231" s="209"/>
      <c r="L231" s="215"/>
      <c r="M231" s="216"/>
      <c r="N231" s="217"/>
      <c r="O231" s="217"/>
      <c r="P231" s="217"/>
      <c r="Q231" s="217"/>
      <c r="R231" s="217"/>
      <c r="S231" s="217"/>
      <c r="T231" s="218"/>
      <c r="AT231" s="219" t="s">
        <v>136</v>
      </c>
      <c r="AU231" s="219" t="s">
        <v>82</v>
      </c>
      <c r="AV231" s="12" t="s">
        <v>84</v>
      </c>
      <c r="AW231" s="12" t="s">
        <v>32</v>
      </c>
      <c r="AX231" s="12" t="s">
        <v>75</v>
      </c>
      <c r="AY231" s="219" t="s">
        <v>130</v>
      </c>
    </row>
    <row r="232" spans="1:65" s="13" customFormat="1" ht="11.25">
      <c r="B232" s="220"/>
      <c r="C232" s="221"/>
      <c r="D232" s="210" t="s">
        <v>136</v>
      </c>
      <c r="E232" s="222" t="s">
        <v>1</v>
      </c>
      <c r="F232" s="223" t="s">
        <v>138</v>
      </c>
      <c r="G232" s="221"/>
      <c r="H232" s="224">
        <v>54.72</v>
      </c>
      <c r="I232" s="225"/>
      <c r="J232" s="221"/>
      <c r="K232" s="221"/>
      <c r="L232" s="226"/>
      <c r="M232" s="227"/>
      <c r="N232" s="228"/>
      <c r="O232" s="228"/>
      <c r="P232" s="228"/>
      <c r="Q232" s="228"/>
      <c r="R232" s="228"/>
      <c r="S232" s="228"/>
      <c r="T232" s="229"/>
      <c r="AT232" s="230" t="s">
        <v>136</v>
      </c>
      <c r="AU232" s="230" t="s">
        <v>82</v>
      </c>
      <c r="AV232" s="13" t="s">
        <v>135</v>
      </c>
      <c r="AW232" s="13" t="s">
        <v>32</v>
      </c>
      <c r="AX232" s="13" t="s">
        <v>82</v>
      </c>
      <c r="AY232" s="230" t="s">
        <v>130</v>
      </c>
    </row>
    <row r="233" spans="1:65" s="11" customFormat="1" ht="25.9" customHeight="1">
      <c r="B233" s="180"/>
      <c r="C233" s="181"/>
      <c r="D233" s="182" t="s">
        <v>74</v>
      </c>
      <c r="E233" s="183" t="s">
        <v>162</v>
      </c>
      <c r="F233" s="183" t="s">
        <v>277</v>
      </c>
      <c r="G233" s="181"/>
      <c r="H233" s="181"/>
      <c r="I233" s="184"/>
      <c r="J233" s="185">
        <f>BK233</f>
        <v>0</v>
      </c>
      <c r="K233" s="181"/>
      <c r="L233" s="186"/>
      <c r="M233" s="187"/>
      <c r="N233" s="188"/>
      <c r="O233" s="188"/>
      <c r="P233" s="189">
        <f>SUM(P234:P242)</f>
        <v>0</v>
      </c>
      <c r="Q233" s="188"/>
      <c r="R233" s="189">
        <f>SUM(R234:R242)</f>
        <v>0</v>
      </c>
      <c r="S233" s="188"/>
      <c r="T233" s="190">
        <f>SUM(T234:T242)</f>
        <v>0</v>
      </c>
      <c r="AR233" s="191" t="s">
        <v>82</v>
      </c>
      <c r="AT233" s="192" t="s">
        <v>74</v>
      </c>
      <c r="AU233" s="192" t="s">
        <v>75</v>
      </c>
      <c r="AY233" s="191" t="s">
        <v>130</v>
      </c>
      <c r="BK233" s="193">
        <f>SUM(BK234:BK242)</f>
        <v>0</v>
      </c>
    </row>
    <row r="234" spans="1:65" s="2" customFormat="1" ht="24" customHeight="1">
      <c r="A234" s="33"/>
      <c r="B234" s="34"/>
      <c r="C234" s="194" t="s">
        <v>207</v>
      </c>
      <c r="D234" s="194" t="s">
        <v>131</v>
      </c>
      <c r="E234" s="195" t="s">
        <v>278</v>
      </c>
      <c r="F234" s="196" t="s">
        <v>279</v>
      </c>
      <c r="G234" s="197" t="s">
        <v>199</v>
      </c>
      <c r="H234" s="198">
        <v>102.6</v>
      </c>
      <c r="I234" s="199"/>
      <c r="J234" s="200">
        <f>ROUND(I234*H234,2)</f>
        <v>0</v>
      </c>
      <c r="K234" s="201"/>
      <c r="L234" s="38"/>
      <c r="M234" s="202" t="s">
        <v>1</v>
      </c>
      <c r="N234" s="203" t="s">
        <v>40</v>
      </c>
      <c r="O234" s="70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6" t="s">
        <v>135</v>
      </c>
      <c r="AT234" s="206" t="s">
        <v>131</v>
      </c>
      <c r="AU234" s="206" t="s">
        <v>82</v>
      </c>
      <c r="AY234" s="16" t="s">
        <v>130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82</v>
      </c>
      <c r="BK234" s="207">
        <f>ROUND(I234*H234,2)</f>
        <v>0</v>
      </c>
      <c r="BL234" s="16" t="s">
        <v>135</v>
      </c>
      <c r="BM234" s="206" t="s">
        <v>280</v>
      </c>
    </row>
    <row r="235" spans="1:65" s="12" customFormat="1" ht="11.25">
      <c r="B235" s="208"/>
      <c r="C235" s="209"/>
      <c r="D235" s="210" t="s">
        <v>136</v>
      </c>
      <c r="E235" s="211" t="s">
        <v>1</v>
      </c>
      <c r="F235" s="212" t="s">
        <v>361</v>
      </c>
      <c r="G235" s="209"/>
      <c r="H235" s="213">
        <v>102.6</v>
      </c>
      <c r="I235" s="214"/>
      <c r="J235" s="209"/>
      <c r="K235" s="209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136</v>
      </c>
      <c r="AU235" s="219" t="s">
        <v>82</v>
      </c>
      <c r="AV235" s="12" t="s">
        <v>84</v>
      </c>
      <c r="AW235" s="12" t="s">
        <v>32</v>
      </c>
      <c r="AX235" s="12" t="s">
        <v>75</v>
      </c>
      <c r="AY235" s="219" t="s">
        <v>130</v>
      </c>
    </row>
    <row r="236" spans="1:65" s="13" customFormat="1" ht="11.25">
      <c r="B236" s="220"/>
      <c r="C236" s="221"/>
      <c r="D236" s="210" t="s">
        <v>136</v>
      </c>
      <c r="E236" s="222" t="s">
        <v>1</v>
      </c>
      <c r="F236" s="223" t="s">
        <v>138</v>
      </c>
      <c r="G236" s="221"/>
      <c r="H236" s="224">
        <v>102.6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136</v>
      </c>
      <c r="AU236" s="230" t="s">
        <v>82</v>
      </c>
      <c r="AV236" s="13" t="s">
        <v>135</v>
      </c>
      <c r="AW236" s="13" t="s">
        <v>32</v>
      </c>
      <c r="AX236" s="13" t="s">
        <v>82</v>
      </c>
      <c r="AY236" s="230" t="s">
        <v>130</v>
      </c>
    </row>
    <row r="237" spans="1:65" s="2" customFormat="1" ht="16.5" customHeight="1">
      <c r="A237" s="33"/>
      <c r="B237" s="34"/>
      <c r="C237" s="194" t="s">
        <v>282</v>
      </c>
      <c r="D237" s="194" t="s">
        <v>131</v>
      </c>
      <c r="E237" s="195" t="s">
        <v>283</v>
      </c>
      <c r="F237" s="196" t="s">
        <v>284</v>
      </c>
      <c r="G237" s="197" t="s">
        <v>199</v>
      </c>
      <c r="H237" s="198">
        <v>102.6</v>
      </c>
      <c r="I237" s="199"/>
      <c r="J237" s="200">
        <f>ROUND(I237*H237,2)</f>
        <v>0</v>
      </c>
      <c r="K237" s="201"/>
      <c r="L237" s="38"/>
      <c r="M237" s="202" t="s">
        <v>1</v>
      </c>
      <c r="N237" s="203" t="s">
        <v>40</v>
      </c>
      <c r="O237" s="70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6" t="s">
        <v>135</v>
      </c>
      <c r="AT237" s="206" t="s">
        <v>131</v>
      </c>
      <c r="AU237" s="206" t="s">
        <v>82</v>
      </c>
      <c r="AY237" s="16" t="s">
        <v>130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6" t="s">
        <v>82</v>
      </c>
      <c r="BK237" s="207">
        <f>ROUND(I237*H237,2)</f>
        <v>0</v>
      </c>
      <c r="BL237" s="16" t="s">
        <v>135</v>
      </c>
      <c r="BM237" s="206" t="s">
        <v>285</v>
      </c>
    </row>
    <row r="238" spans="1:65" s="12" customFormat="1" ht="11.25">
      <c r="B238" s="208"/>
      <c r="C238" s="209"/>
      <c r="D238" s="210" t="s">
        <v>136</v>
      </c>
      <c r="E238" s="211" t="s">
        <v>1</v>
      </c>
      <c r="F238" s="212" t="s">
        <v>362</v>
      </c>
      <c r="G238" s="209"/>
      <c r="H238" s="213">
        <v>102.6</v>
      </c>
      <c r="I238" s="214"/>
      <c r="J238" s="209"/>
      <c r="K238" s="209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136</v>
      </c>
      <c r="AU238" s="219" t="s">
        <v>82</v>
      </c>
      <c r="AV238" s="12" t="s">
        <v>84</v>
      </c>
      <c r="AW238" s="12" t="s">
        <v>32</v>
      </c>
      <c r="AX238" s="12" t="s">
        <v>75</v>
      </c>
      <c r="AY238" s="219" t="s">
        <v>130</v>
      </c>
    </row>
    <row r="239" spans="1:65" s="13" customFormat="1" ht="11.25">
      <c r="B239" s="220"/>
      <c r="C239" s="221"/>
      <c r="D239" s="210" t="s">
        <v>136</v>
      </c>
      <c r="E239" s="222" t="s">
        <v>1</v>
      </c>
      <c r="F239" s="223" t="s">
        <v>138</v>
      </c>
      <c r="G239" s="221"/>
      <c r="H239" s="224">
        <v>102.6</v>
      </c>
      <c r="I239" s="225"/>
      <c r="J239" s="221"/>
      <c r="K239" s="221"/>
      <c r="L239" s="226"/>
      <c r="M239" s="227"/>
      <c r="N239" s="228"/>
      <c r="O239" s="228"/>
      <c r="P239" s="228"/>
      <c r="Q239" s="228"/>
      <c r="R239" s="228"/>
      <c r="S239" s="228"/>
      <c r="T239" s="229"/>
      <c r="AT239" s="230" t="s">
        <v>136</v>
      </c>
      <c r="AU239" s="230" t="s">
        <v>82</v>
      </c>
      <c r="AV239" s="13" t="s">
        <v>135</v>
      </c>
      <c r="AW239" s="13" t="s">
        <v>32</v>
      </c>
      <c r="AX239" s="13" t="s">
        <v>82</v>
      </c>
      <c r="AY239" s="230" t="s">
        <v>130</v>
      </c>
    </row>
    <row r="240" spans="1:65" s="2" customFormat="1" ht="16.5" customHeight="1">
      <c r="A240" s="33"/>
      <c r="B240" s="34"/>
      <c r="C240" s="194" t="s">
        <v>213</v>
      </c>
      <c r="D240" s="194" t="s">
        <v>131</v>
      </c>
      <c r="E240" s="195" t="s">
        <v>287</v>
      </c>
      <c r="F240" s="196" t="s">
        <v>288</v>
      </c>
      <c r="G240" s="197" t="s">
        <v>199</v>
      </c>
      <c r="H240" s="198">
        <v>148.19999999999999</v>
      </c>
      <c r="I240" s="199"/>
      <c r="J240" s="200">
        <f>ROUND(I240*H240,2)</f>
        <v>0</v>
      </c>
      <c r="K240" s="201"/>
      <c r="L240" s="38"/>
      <c r="M240" s="202" t="s">
        <v>1</v>
      </c>
      <c r="N240" s="203" t="s">
        <v>40</v>
      </c>
      <c r="O240" s="70"/>
      <c r="P240" s="204">
        <f>O240*H240</f>
        <v>0</v>
      </c>
      <c r="Q240" s="204">
        <v>0</v>
      </c>
      <c r="R240" s="204">
        <f>Q240*H240</f>
        <v>0</v>
      </c>
      <c r="S240" s="204">
        <v>0</v>
      </c>
      <c r="T240" s="205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06" t="s">
        <v>135</v>
      </c>
      <c r="AT240" s="206" t="s">
        <v>131</v>
      </c>
      <c r="AU240" s="206" t="s">
        <v>82</v>
      </c>
      <c r="AY240" s="16" t="s">
        <v>130</v>
      </c>
      <c r="BE240" s="207">
        <f>IF(N240="základní",J240,0)</f>
        <v>0</v>
      </c>
      <c r="BF240" s="207">
        <f>IF(N240="snížená",J240,0)</f>
        <v>0</v>
      </c>
      <c r="BG240" s="207">
        <f>IF(N240="zákl. přenesená",J240,0)</f>
        <v>0</v>
      </c>
      <c r="BH240" s="207">
        <f>IF(N240="sníž. přenesená",J240,0)</f>
        <v>0</v>
      </c>
      <c r="BI240" s="207">
        <f>IF(N240="nulová",J240,0)</f>
        <v>0</v>
      </c>
      <c r="BJ240" s="16" t="s">
        <v>82</v>
      </c>
      <c r="BK240" s="207">
        <f>ROUND(I240*H240,2)</f>
        <v>0</v>
      </c>
      <c r="BL240" s="16" t="s">
        <v>135</v>
      </c>
      <c r="BM240" s="206" t="s">
        <v>289</v>
      </c>
    </row>
    <row r="241" spans="1:65" s="12" customFormat="1" ht="22.5">
      <c r="B241" s="208"/>
      <c r="C241" s="209"/>
      <c r="D241" s="210" t="s">
        <v>136</v>
      </c>
      <c r="E241" s="211" t="s">
        <v>1</v>
      </c>
      <c r="F241" s="212" t="s">
        <v>363</v>
      </c>
      <c r="G241" s="209"/>
      <c r="H241" s="213">
        <v>148.19999999999999</v>
      </c>
      <c r="I241" s="214"/>
      <c r="J241" s="209"/>
      <c r="K241" s="209"/>
      <c r="L241" s="215"/>
      <c r="M241" s="216"/>
      <c r="N241" s="217"/>
      <c r="O241" s="217"/>
      <c r="P241" s="217"/>
      <c r="Q241" s="217"/>
      <c r="R241" s="217"/>
      <c r="S241" s="217"/>
      <c r="T241" s="218"/>
      <c r="AT241" s="219" t="s">
        <v>136</v>
      </c>
      <c r="AU241" s="219" t="s">
        <v>82</v>
      </c>
      <c r="AV241" s="12" t="s">
        <v>84</v>
      </c>
      <c r="AW241" s="12" t="s">
        <v>32</v>
      </c>
      <c r="AX241" s="12" t="s">
        <v>75</v>
      </c>
      <c r="AY241" s="219" t="s">
        <v>130</v>
      </c>
    </row>
    <row r="242" spans="1:65" s="13" customFormat="1" ht="11.25">
      <c r="B242" s="220"/>
      <c r="C242" s="221"/>
      <c r="D242" s="210" t="s">
        <v>136</v>
      </c>
      <c r="E242" s="222" t="s">
        <v>1</v>
      </c>
      <c r="F242" s="223" t="s">
        <v>138</v>
      </c>
      <c r="G242" s="221"/>
      <c r="H242" s="224">
        <v>148.19999999999999</v>
      </c>
      <c r="I242" s="225"/>
      <c r="J242" s="221"/>
      <c r="K242" s="221"/>
      <c r="L242" s="226"/>
      <c r="M242" s="227"/>
      <c r="N242" s="228"/>
      <c r="O242" s="228"/>
      <c r="P242" s="228"/>
      <c r="Q242" s="228"/>
      <c r="R242" s="228"/>
      <c r="S242" s="228"/>
      <c r="T242" s="229"/>
      <c r="AT242" s="230" t="s">
        <v>136</v>
      </c>
      <c r="AU242" s="230" t="s">
        <v>82</v>
      </c>
      <c r="AV242" s="13" t="s">
        <v>135</v>
      </c>
      <c r="AW242" s="13" t="s">
        <v>32</v>
      </c>
      <c r="AX242" s="13" t="s">
        <v>82</v>
      </c>
      <c r="AY242" s="230" t="s">
        <v>130</v>
      </c>
    </row>
    <row r="243" spans="1:65" s="11" customFormat="1" ht="25.9" customHeight="1">
      <c r="B243" s="180"/>
      <c r="C243" s="181"/>
      <c r="D243" s="182" t="s">
        <v>74</v>
      </c>
      <c r="E243" s="183" t="s">
        <v>151</v>
      </c>
      <c r="F243" s="183" t="s">
        <v>291</v>
      </c>
      <c r="G243" s="181"/>
      <c r="H243" s="181"/>
      <c r="I243" s="184"/>
      <c r="J243" s="185">
        <f>BK243</f>
        <v>0</v>
      </c>
      <c r="K243" s="181"/>
      <c r="L243" s="186"/>
      <c r="M243" s="187"/>
      <c r="N243" s="188"/>
      <c r="O243" s="188"/>
      <c r="P243" s="189">
        <f>SUM(P244:P253)</f>
        <v>0</v>
      </c>
      <c r="Q243" s="188"/>
      <c r="R243" s="189">
        <f>SUM(R244:R253)</f>
        <v>0</v>
      </c>
      <c r="S243" s="188"/>
      <c r="T243" s="190">
        <f>SUM(T244:T253)</f>
        <v>0</v>
      </c>
      <c r="AR243" s="191" t="s">
        <v>82</v>
      </c>
      <c r="AT243" s="192" t="s">
        <v>74</v>
      </c>
      <c r="AU243" s="192" t="s">
        <v>75</v>
      </c>
      <c r="AY243" s="191" t="s">
        <v>130</v>
      </c>
      <c r="BK243" s="193">
        <f>SUM(BK244:BK253)</f>
        <v>0</v>
      </c>
    </row>
    <row r="244" spans="1:65" s="2" customFormat="1" ht="24" customHeight="1">
      <c r="A244" s="33"/>
      <c r="B244" s="34"/>
      <c r="C244" s="194" t="s">
        <v>292</v>
      </c>
      <c r="D244" s="194" t="s">
        <v>131</v>
      </c>
      <c r="E244" s="195" t="s">
        <v>293</v>
      </c>
      <c r="F244" s="196" t="s">
        <v>294</v>
      </c>
      <c r="G244" s="197" t="s">
        <v>295</v>
      </c>
      <c r="H244" s="198">
        <v>3</v>
      </c>
      <c r="I244" s="199"/>
      <c r="J244" s="200">
        <f>ROUND(I244*H244,2)</f>
        <v>0</v>
      </c>
      <c r="K244" s="201"/>
      <c r="L244" s="38"/>
      <c r="M244" s="202" t="s">
        <v>1</v>
      </c>
      <c r="N244" s="203" t="s">
        <v>40</v>
      </c>
      <c r="O244" s="70"/>
      <c r="P244" s="204">
        <f>O244*H244</f>
        <v>0</v>
      </c>
      <c r="Q244" s="204">
        <v>0</v>
      </c>
      <c r="R244" s="204">
        <f>Q244*H244</f>
        <v>0</v>
      </c>
      <c r="S244" s="204">
        <v>0</v>
      </c>
      <c r="T244" s="205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06" t="s">
        <v>135</v>
      </c>
      <c r="AT244" s="206" t="s">
        <v>131</v>
      </c>
      <c r="AU244" s="206" t="s">
        <v>82</v>
      </c>
      <c r="AY244" s="16" t="s">
        <v>130</v>
      </c>
      <c r="BE244" s="207">
        <f>IF(N244="základní",J244,0)</f>
        <v>0</v>
      </c>
      <c r="BF244" s="207">
        <f>IF(N244="snížená",J244,0)</f>
        <v>0</v>
      </c>
      <c r="BG244" s="207">
        <f>IF(N244="zákl. přenesená",J244,0)</f>
        <v>0</v>
      </c>
      <c r="BH244" s="207">
        <f>IF(N244="sníž. přenesená",J244,0)</f>
        <v>0</v>
      </c>
      <c r="BI244" s="207">
        <f>IF(N244="nulová",J244,0)</f>
        <v>0</v>
      </c>
      <c r="BJ244" s="16" t="s">
        <v>82</v>
      </c>
      <c r="BK244" s="207">
        <f>ROUND(I244*H244,2)</f>
        <v>0</v>
      </c>
      <c r="BL244" s="16" t="s">
        <v>135</v>
      </c>
      <c r="BM244" s="206" t="s">
        <v>296</v>
      </c>
    </row>
    <row r="245" spans="1:65" s="14" customFormat="1" ht="11.25">
      <c r="B245" s="231"/>
      <c r="C245" s="232"/>
      <c r="D245" s="210" t="s">
        <v>136</v>
      </c>
      <c r="E245" s="233" t="s">
        <v>1</v>
      </c>
      <c r="F245" s="234" t="s">
        <v>185</v>
      </c>
      <c r="G245" s="232"/>
      <c r="H245" s="233" t="s">
        <v>1</v>
      </c>
      <c r="I245" s="235"/>
      <c r="J245" s="232"/>
      <c r="K245" s="232"/>
      <c r="L245" s="236"/>
      <c r="M245" s="237"/>
      <c r="N245" s="238"/>
      <c r="O245" s="238"/>
      <c r="P245" s="238"/>
      <c r="Q245" s="238"/>
      <c r="R245" s="238"/>
      <c r="S245" s="238"/>
      <c r="T245" s="239"/>
      <c r="AT245" s="240" t="s">
        <v>136</v>
      </c>
      <c r="AU245" s="240" t="s">
        <v>82</v>
      </c>
      <c r="AV245" s="14" t="s">
        <v>82</v>
      </c>
      <c r="AW245" s="14" t="s">
        <v>32</v>
      </c>
      <c r="AX245" s="14" t="s">
        <v>75</v>
      </c>
      <c r="AY245" s="240" t="s">
        <v>130</v>
      </c>
    </row>
    <row r="246" spans="1:65" s="12" customFormat="1" ht="11.25">
      <c r="B246" s="208"/>
      <c r="C246" s="209"/>
      <c r="D246" s="210" t="s">
        <v>136</v>
      </c>
      <c r="E246" s="211" t="s">
        <v>1</v>
      </c>
      <c r="F246" s="212" t="s">
        <v>364</v>
      </c>
      <c r="G246" s="209"/>
      <c r="H246" s="213">
        <v>3</v>
      </c>
      <c r="I246" s="214"/>
      <c r="J246" s="209"/>
      <c r="K246" s="209"/>
      <c r="L246" s="215"/>
      <c r="M246" s="216"/>
      <c r="N246" s="217"/>
      <c r="O246" s="217"/>
      <c r="P246" s="217"/>
      <c r="Q246" s="217"/>
      <c r="R246" s="217"/>
      <c r="S246" s="217"/>
      <c r="T246" s="218"/>
      <c r="AT246" s="219" t="s">
        <v>136</v>
      </c>
      <c r="AU246" s="219" t="s">
        <v>82</v>
      </c>
      <c r="AV246" s="12" t="s">
        <v>84</v>
      </c>
      <c r="AW246" s="12" t="s">
        <v>32</v>
      </c>
      <c r="AX246" s="12" t="s">
        <v>75</v>
      </c>
      <c r="AY246" s="219" t="s">
        <v>130</v>
      </c>
    </row>
    <row r="247" spans="1:65" s="13" customFormat="1" ht="11.25">
      <c r="B247" s="220"/>
      <c r="C247" s="221"/>
      <c r="D247" s="210" t="s">
        <v>136</v>
      </c>
      <c r="E247" s="222" t="s">
        <v>1</v>
      </c>
      <c r="F247" s="223" t="s">
        <v>138</v>
      </c>
      <c r="G247" s="221"/>
      <c r="H247" s="224">
        <v>3</v>
      </c>
      <c r="I247" s="225"/>
      <c r="J247" s="221"/>
      <c r="K247" s="221"/>
      <c r="L247" s="226"/>
      <c r="M247" s="227"/>
      <c r="N247" s="228"/>
      <c r="O247" s="228"/>
      <c r="P247" s="228"/>
      <c r="Q247" s="228"/>
      <c r="R247" s="228"/>
      <c r="S247" s="228"/>
      <c r="T247" s="229"/>
      <c r="AT247" s="230" t="s">
        <v>136</v>
      </c>
      <c r="AU247" s="230" t="s">
        <v>82</v>
      </c>
      <c r="AV247" s="13" t="s">
        <v>135</v>
      </c>
      <c r="AW247" s="13" t="s">
        <v>32</v>
      </c>
      <c r="AX247" s="13" t="s">
        <v>82</v>
      </c>
      <c r="AY247" s="230" t="s">
        <v>130</v>
      </c>
    </row>
    <row r="248" spans="1:65" s="2" customFormat="1" ht="24" customHeight="1">
      <c r="A248" s="33"/>
      <c r="B248" s="34"/>
      <c r="C248" s="194" t="s">
        <v>217</v>
      </c>
      <c r="D248" s="194" t="s">
        <v>131</v>
      </c>
      <c r="E248" s="195" t="s">
        <v>298</v>
      </c>
      <c r="F248" s="196" t="s">
        <v>299</v>
      </c>
      <c r="G248" s="197" t="s">
        <v>295</v>
      </c>
      <c r="H248" s="198">
        <v>1.5</v>
      </c>
      <c r="I248" s="199"/>
      <c r="J248" s="200">
        <f>ROUND(I248*H248,2)</f>
        <v>0</v>
      </c>
      <c r="K248" s="201"/>
      <c r="L248" s="38"/>
      <c r="M248" s="202" t="s">
        <v>1</v>
      </c>
      <c r="N248" s="203" t="s">
        <v>40</v>
      </c>
      <c r="O248" s="70"/>
      <c r="P248" s="204">
        <f>O248*H248</f>
        <v>0</v>
      </c>
      <c r="Q248" s="204">
        <v>0</v>
      </c>
      <c r="R248" s="204">
        <f>Q248*H248</f>
        <v>0</v>
      </c>
      <c r="S248" s="204">
        <v>0</v>
      </c>
      <c r="T248" s="205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06" t="s">
        <v>135</v>
      </c>
      <c r="AT248" s="206" t="s">
        <v>131</v>
      </c>
      <c r="AU248" s="206" t="s">
        <v>82</v>
      </c>
      <c r="AY248" s="16" t="s">
        <v>130</v>
      </c>
      <c r="BE248" s="207">
        <f>IF(N248="základní",J248,0)</f>
        <v>0</v>
      </c>
      <c r="BF248" s="207">
        <f>IF(N248="snížená",J248,0)</f>
        <v>0</v>
      </c>
      <c r="BG248" s="207">
        <f>IF(N248="zákl. přenesená",J248,0)</f>
        <v>0</v>
      </c>
      <c r="BH248" s="207">
        <f>IF(N248="sníž. přenesená",J248,0)</f>
        <v>0</v>
      </c>
      <c r="BI248" s="207">
        <f>IF(N248="nulová",J248,0)</f>
        <v>0</v>
      </c>
      <c r="BJ248" s="16" t="s">
        <v>82</v>
      </c>
      <c r="BK248" s="207">
        <f>ROUND(I248*H248,2)</f>
        <v>0</v>
      </c>
      <c r="BL248" s="16" t="s">
        <v>135</v>
      </c>
      <c r="BM248" s="206" t="s">
        <v>300</v>
      </c>
    </row>
    <row r="249" spans="1:65" s="12" customFormat="1" ht="11.25">
      <c r="B249" s="208"/>
      <c r="C249" s="209"/>
      <c r="D249" s="210" t="s">
        <v>136</v>
      </c>
      <c r="E249" s="211" t="s">
        <v>1</v>
      </c>
      <c r="F249" s="212" t="s">
        <v>365</v>
      </c>
      <c r="G249" s="209"/>
      <c r="H249" s="213">
        <v>1.5</v>
      </c>
      <c r="I249" s="214"/>
      <c r="J249" s="209"/>
      <c r="K249" s="209"/>
      <c r="L249" s="215"/>
      <c r="M249" s="216"/>
      <c r="N249" s="217"/>
      <c r="O249" s="217"/>
      <c r="P249" s="217"/>
      <c r="Q249" s="217"/>
      <c r="R249" s="217"/>
      <c r="S249" s="217"/>
      <c r="T249" s="218"/>
      <c r="AT249" s="219" t="s">
        <v>136</v>
      </c>
      <c r="AU249" s="219" t="s">
        <v>82</v>
      </c>
      <c r="AV249" s="12" t="s">
        <v>84</v>
      </c>
      <c r="AW249" s="12" t="s">
        <v>32</v>
      </c>
      <c r="AX249" s="12" t="s">
        <v>75</v>
      </c>
      <c r="AY249" s="219" t="s">
        <v>130</v>
      </c>
    </row>
    <row r="250" spans="1:65" s="13" customFormat="1" ht="11.25">
      <c r="B250" s="220"/>
      <c r="C250" s="221"/>
      <c r="D250" s="210" t="s">
        <v>136</v>
      </c>
      <c r="E250" s="222" t="s">
        <v>1</v>
      </c>
      <c r="F250" s="223" t="s">
        <v>138</v>
      </c>
      <c r="G250" s="221"/>
      <c r="H250" s="224">
        <v>1.5</v>
      </c>
      <c r="I250" s="225"/>
      <c r="J250" s="221"/>
      <c r="K250" s="221"/>
      <c r="L250" s="226"/>
      <c r="M250" s="227"/>
      <c r="N250" s="228"/>
      <c r="O250" s="228"/>
      <c r="P250" s="228"/>
      <c r="Q250" s="228"/>
      <c r="R250" s="228"/>
      <c r="S250" s="228"/>
      <c r="T250" s="229"/>
      <c r="AT250" s="230" t="s">
        <v>136</v>
      </c>
      <c r="AU250" s="230" t="s">
        <v>82</v>
      </c>
      <c r="AV250" s="13" t="s">
        <v>135</v>
      </c>
      <c r="AW250" s="13" t="s">
        <v>32</v>
      </c>
      <c r="AX250" s="13" t="s">
        <v>82</v>
      </c>
      <c r="AY250" s="230" t="s">
        <v>130</v>
      </c>
    </row>
    <row r="251" spans="1:65" s="2" customFormat="1" ht="16.5" customHeight="1">
      <c r="A251" s="33"/>
      <c r="B251" s="34"/>
      <c r="C251" s="194" t="s">
        <v>302</v>
      </c>
      <c r="D251" s="194" t="s">
        <v>131</v>
      </c>
      <c r="E251" s="195" t="s">
        <v>303</v>
      </c>
      <c r="F251" s="196" t="s">
        <v>304</v>
      </c>
      <c r="G251" s="197" t="s">
        <v>295</v>
      </c>
      <c r="H251" s="198">
        <v>38</v>
      </c>
      <c r="I251" s="199"/>
      <c r="J251" s="200">
        <f>ROUND(I251*H251,2)</f>
        <v>0</v>
      </c>
      <c r="K251" s="201"/>
      <c r="L251" s="38"/>
      <c r="M251" s="202" t="s">
        <v>1</v>
      </c>
      <c r="N251" s="203" t="s">
        <v>40</v>
      </c>
      <c r="O251" s="70"/>
      <c r="P251" s="204">
        <f>O251*H251</f>
        <v>0</v>
      </c>
      <c r="Q251" s="204">
        <v>0</v>
      </c>
      <c r="R251" s="204">
        <f>Q251*H251</f>
        <v>0</v>
      </c>
      <c r="S251" s="204">
        <v>0</v>
      </c>
      <c r="T251" s="205">
        <f>S251*H251</f>
        <v>0</v>
      </c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R251" s="206" t="s">
        <v>135</v>
      </c>
      <c r="AT251" s="206" t="s">
        <v>131</v>
      </c>
      <c r="AU251" s="206" t="s">
        <v>82</v>
      </c>
      <c r="AY251" s="16" t="s">
        <v>130</v>
      </c>
      <c r="BE251" s="207">
        <f>IF(N251="základní",J251,0)</f>
        <v>0</v>
      </c>
      <c r="BF251" s="207">
        <f>IF(N251="snížená",J251,0)</f>
        <v>0</v>
      </c>
      <c r="BG251" s="207">
        <f>IF(N251="zákl. přenesená",J251,0)</f>
        <v>0</v>
      </c>
      <c r="BH251" s="207">
        <f>IF(N251="sníž. přenesená",J251,0)</f>
        <v>0</v>
      </c>
      <c r="BI251" s="207">
        <f>IF(N251="nulová",J251,0)</f>
        <v>0</v>
      </c>
      <c r="BJ251" s="16" t="s">
        <v>82</v>
      </c>
      <c r="BK251" s="207">
        <f>ROUND(I251*H251,2)</f>
        <v>0</v>
      </c>
      <c r="BL251" s="16" t="s">
        <v>135</v>
      </c>
      <c r="BM251" s="206" t="s">
        <v>305</v>
      </c>
    </row>
    <row r="252" spans="1:65" s="12" customFormat="1" ht="11.25">
      <c r="B252" s="208"/>
      <c r="C252" s="209"/>
      <c r="D252" s="210" t="s">
        <v>136</v>
      </c>
      <c r="E252" s="211" t="s">
        <v>1</v>
      </c>
      <c r="F252" s="212" t="s">
        <v>366</v>
      </c>
      <c r="G252" s="209"/>
      <c r="H252" s="213">
        <v>38</v>
      </c>
      <c r="I252" s="214"/>
      <c r="J252" s="209"/>
      <c r="K252" s="209"/>
      <c r="L252" s="215"/>
      <c r="M252" s="216"/>
      <c r="N252" s="217"/>
      <c r="O252" s="217"/>
      <c r="P252" s="217"/>
      <c r="Q252" s="217"/>
      <c r="R252" s="217"/>
      <c r="S252" s="217"/>
      <c r="T252" s="218"/>
      <c r="AT252" s="219" t="s">
        <v>136</v>
      </c>
      <c r="AU252" s="219" t="s">
        <v>82</v>
      </c>
      <c r="AV252" s="12" t="s">
        <v>84</v>
      </c>
      <c r="AW252" s="12" t="s">
        <v>32</v>
      </c>
      <c r="AX252" s="12" t="s">
        <v>75</v>
      </c>
      <c r="AY252" s="219" t="s">
        <v>130</v>
      </c>
    </row>
    <row r="253" spans="1:65" s="13" customFormat="1" ht="11.25">
      <c r="B253" s="220"/>
      <c r="C253" s="221"/>
      <c r="D253" s="210" t="s">
        <v>136</v>
      </c>
      <c r="E253" s="222" t="s">
        <v>1</v>
      </c>
      <c r="F253" s="223" t="s">
        <v>138</v>
      </c>
      <c r="G253" s="221"/>
      <c r="H253" s="224">
        <v>38</v>
      </c>
      <c r="I253" s="225"/>
      <c r="J253" s="221"/>
      <c r="K253" s="221"/>
      <c r="L253" s="226"/>
      <c r="M253" s="227"/>
      <c r="N253" s="228"/>
      <c r="O253" s="228"/>
      <c r="P253" s="228"/>
      <c r="Q253" s="228"/>
      <c r="R253" s="228"/>
      <c r="S253" s="228"/>
      <c r="T253" s="229"/>
      <c r="AT253" s="230" t="s">
        <v>136</v>
      </c>
      <c r="AU253" s="230" t="s">
        <v>82</v>
      </c>
      <c r="AV253" s="13" t="s">
        <v>135</v>
      </c>
      <c r="AW253" s="13" t="s">
        <v>32</v>
      </c>
      <c r="AX253" s="13" t="s">
        <v>82</v>
      </c>
      <c r="AY253" s="230" t="s">
        <v>130</v>
      </c>
    </row>
    <row r="254" spans="1:65" s="11" customFormat="1" ht="25.9" customHeight="1">
      <c r="B254" s="180"/>
      <c r="C254" s="181"/>
      <c r="D254" s="182" t="s">
        <v>74</v>
      </c>
      <c r="E254" s="183" t="s">
        <v>173</v>
      </c>
      <c r="F254" s="183" t="s">
        <v>307</v>
      </c>
      <c r="G254" s="181"/>
      <c r="H254" s="181"/>
      <c r="I254" s="184"/>
      <c r="J254" s="185">
        <f>BK254</f>
        <v>0</v>
      </c>
      <c r="K254" s="181"/>
      <c r="L254" s="186"/>
      <c r="M254" s="187"/>
      <c r="N254" s="188"/>
      <c r="O254" s="188"/>
      <c r="P254" s="189">
        <f>SUM(P255:P267)</f>
        <v>0</v>
      </c>
      <c r="Q254" s="188"/>
      <c r="R254" s="189">
        <f>SUM(R255:R267)</f>
        <v>0</v>
      </c>
      <c r="S254" s="188"/>
      <c r="T254" s="190">
        <f>SUM(T255:T267)</f>
        <v>0</v>
      </c>
      <c r="AR254" s="191" t="s">
        <v>82</v>
      </c>
      <c r="AT254" s="192" t="s">
        <v>74</v>
      </c>
      <c r="AU254" s="192" t="s">
        <v>75</v>
      </c>
      <c r="AY254" s="191" t="s">
        <v>130</v>
      </c>
      <c r="BK254" s="193">
        <f>SUM(BK255:BK267)</f>
        <v>0</v>
      </c>
    </row>
    <row r="255" spans="1:65" s="2" customFormat="1" ht="24" customHeight="1">
      <c r="A255" s="33"/>
      <c r="B255" s="34"/>
      <c r="C255" s="194" t="s">
        <v>222</v>
      </c>
      <c r="D255" s="194" t="s">
        <v>131</v>
      </c>
      <c r="E255" s="195" t="s">
        <v>308</v>
      </c>
      <c r="F255" s="196" t="s">
        <v>309</v>
      </c>
      <c r="G255" s="197" t="s">
        <v>295</v>
      </c>
      <c r="H255" s="198">
        <v>37.4</v>
      </c>
      <c r="I255" s="199"/>
      <c r="J255" s="200">
        <f>ROUND(I255*H255,2)</f>
        <v>0</v>
      </c>
      <c r="K255" s="201"/>
      <c r="L255" s="38"/>
      <c r="M255" s="202" t="s">
        <v>1</v>
      </c>
      <c r="N255" s="203" t="s">
        <v>40</v>
      </c>
      <c r="O255" s="70"/>
      <c r="P255" s="204">
        <f>O255*H255</f>
        <v>0</v>
      </c>
      <c r="Q255" s="204">
        <v>0</v>
      </c>
      <c r="R255" s="204">
        <f>Q255*H255</f>
        <v>0</v>
      </c>
      <c r="S255" s="204">
        <v>0</v>
      </c>
      <c r="T255" s="205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06" t="s">
        <v>135</v>
      </c>
      <c r="AT255" s="206" t="s">
        <v>131</v>
      </c>
      <c r="AU255" s="206" t="s">
        <v>82</v>
      </c>
      <c r="AY255" s="16" t="s">
        <v>130</v>
      </c>
      <c r="BE255" s="207">
        <f>IF(N255="základní",J255,0)</f>
        <v>0</v>
      </c>
      <c r="BF255" s="207">
        <f>IF(N255="snížená",J255,0)</f>
        <v>0</v>
      </c>
      <c r="BG255" s="207">
        <f>IF(N255="zákl. přenesená",J255,0)</f>
        <v>0</v>
      </c>
      <c r="BH255" s="207">
        <f>IF(N255="sníž. přenesená",J255,0)</f>
        <v>0</v>
      </c>
      <c r="BI255" s="207">
        <f>IF(N255="nulová",J255,0)</f>
        <v>0</v>
      </c>
      <c r="BJ255" s="16" t="s">
        <v>82</v>
      </c>
      <c r="BK255" s="207">
        <f>ROUND(I255*H255,2)</f>
        <v>0</v>
      </c>
      <c r="BL255" s="16" t="s">
        <v>135</v>
      </c>
      <c r="BM255" s="206" t="s">
        <v>310</v>
      </c>
    </row>
    <row r="256" spans="1:65" s="14" customFormat="1" ht="11.25">
      <c r="B256" s="231"/>
      <c r="C256" s="232"/>
      <c r="D256" s="210" t="s">
        <v>136</v>
      </c>
      <c r="E256" s="233" t="s">
        <v>1</v>
      </c>
      <c r="F256" s="234" t="s">
        <v>185</v>
      </c>
      <c r="G256" s="232"/>
      <c r="H256" s="233" t="s">
        <v>1</v>
      </c>
      <c r="I256" s="235"/>
      <c r="J256" s="232"/>
      <c r="K256" s="232"/>
      <c r="L256" s="236"/>
      <c r="M256" s="237"/>
      <c r="N256" s="238"/>
      <c r="O256" s="238"/>
      <c r="P256" s="238"/>
      <c r="Q256" s="238"/>
      <c r="R256" s="238"/>
      <c r="S256" s="238"/>
      <c r="T256" s="239"/>
      <c r="AT256" s="240" t="s">
        <v>136</v>
      </c>
      <c r="AU256" s="240" t="s">
        <v>82</v>
      </c>
      <c r="AV256" s="14" t="s">
        <v>82</v>
      </c>
      <c r="AW256" s="14" t="s">
        <v>32</v>
      </c>
      <c r="AX256" s="14" t="s">
        <v>75</v>
      </c>
      <c r="AY256" s="240" t="s">
        <v>130</v>
      </c>
    </row>
    <row r="257" spans="1:65" s="12" customFormat="1" ht="11.25">
      <c r="B257" s="208"/>
      <c r="C257" s="209"/>
      <c r="D257" s="210" t="s">
        <v>136</v>
      </c>
      <c r="E257" s="211" t="s">
        <v>1</v>
      </c>
      <c r="F257" s="212" t="s">
        <v>367</v>
      </c>
      <c r="G257" s="209"/>
      <c r="H257" s="213">
        <v>37.4</v>
      </c>
      <c r="I257" s="214"/>
      <c r="J257" s="209"/>
      <c r="K257" s="209"/>
      <c r="L257" s="215"/>
      <c r="M257" s="216"/>
      <c r="N257" s="217"/>
      <c r="O257" s="217"/>
      <c r="P257" s="217"/>
      <c r="Q257" s="217"/>
      <c r="R257" s="217"/>
      <c r="S257" s="217"/>
      <c r="T257" s="218"/>
      <c r="AT257" s="219" t="s">
        <v>136</v>
      </c>
      <c r="AU257" s="219" t="s">
        <v>82</v>
      </c>
      <c r="AV257" s="12" t="s">
        <v>84</v>
      </c>
      <c r="AW257" s="12" t="s">
        <v>32</v>
      </c>
      <c r="AX257" s="12" t="s">
        <v>75</v>
      </c>
      <c r="AY257" s="219" t="s">
        <v>130</v>
      </c>
    </row>
    <row r="258" spans="1:65" s="13" customFormat="1" ht="11.25">
      <c r="B258" s="220"/>
      <c r="C258" s="221"/>
      <c r="D258" s="210" t="s">
        <v>136</v>
      </c>
      <c r="E258" s="222" t="s">
        <v>1</v>
      </c>
      <c r="F258" s="223" t="s">
        <v>138</v>
      </c>
      <c r="G258" s="221"/>
      <c r="H258" s="224">
        <v>37.4</v>
      </c>
      <c r="I258" s="225"/>
      <c r="J258" s="221"/>
      <c r="K258" s="221"/>
      <c r="L258" s="226"/>
      <c r="M258" s="227"/>
      <c r="N258" s="228"/>
      <c r="O258" s="228"/>
      <c r="P258" s="228"/>
      <c r="Q258" s="228"/>
      <c r="R258" s="228"/>
      <c r="S258" s="228"/>
      <c r="T258" s="229"/>
      <c r="AT258" s="230" t="s">
        <v>136</v>
      </c>
      <c r="AU258" s="230" t="s">
        <v>82</v>
      </c>
      <c r="AV258" s="13" t="s">
        <v>135</v>
      </c>
      <c r="AW258" s="13" t="s">
        <v>32</v>
      </c>
      <c r="AX258" s="13" t="s">
        <v>82</v>
      </c>
      <c r="AY258" s="230" t="s">
        <v>130</v>
      </c>
    </row>
    <row r="259" spans="1:65" s="2" customFormat="1" ht="24" customHeight="1">
      <c r="A259" s="33"/>
      <c r="B259" s="34"/>
      <c r="C259" s="194" t="s">
        <v>312</v>
      </c>
      <c r="D259" s="194" t="s">
        <v>131</v>
      </c>
      <c r="E259" s="195" t="s">
        <v>313</v>
      </c>
      <c r="F259" s="196" t="s">
        <v>314</v>
      </c>
      <c r="G259" s="197" t="s">
        <v>199</v>
      </c>
      <c r="H259" s="198">
        <v>5.6280000000000001</v>
      </c>
      <c r="I259" s="199"/>
      <c r="J259" s="200">
        <f>ROUND(I259*H259,2)</f>
        <v>0</v>
      </c>
      <c r="K259" s="201"/>
      <c r="L259" s="38"/>
      <c r="M259" s="202" t="s">
        <v>1</v>
      </c>
      <c r="N259" s="203" t="s">
        <v>40</v>
      </c>
      <c r="O259" s="70"/>
      <c r="P259" s="204">
        <f>O259*H259</f>
        <v>0</v>
      </c>
      <c r="Q259" s="204">
        <v>0</v>
      </c>
      <c r="R259" s="204">
        <f>Q259*H259</f>
        <v>0</v>
      </c>
      <c r="S259" s="204">
        <v>0</v>
      </c>
      <c r="T259" s="205">
        <f>S259*H259</f>
        <v>0</v>
      </c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R259" s="206" t="s">
        <v>135</v>
      </c>
      <c r="AT259" s="206" t="s">
        <v>131</v>
      </c>
      <c r="AU259" s="206" t="s">
        <v>82</v>
      </c>
      <c r="AY259" s="16" t="s">
        <v>130</v>
      </c>
      <c r="BE259" s="207">
        <f>IF(N259="základní",J259,0)</f>
        <v>0</v>
      </c>
      <c r="BF259" s="207">
        <f>IF(N259="snížená",J259,0)</f>
        <v>0</v>
      </c>
      <c r="BG259" s="207">
        <f>IF(N259="zákl. přenesená",J259,0)</f>
        <v>0</v>
      </c>
      <c r="BH259" s="207">
        <f>IF(N259="sníž. přenesená",J259,0)</f>
        <v>0</v>
      </c>
      <c r="BI259" s="207">
        <f>IF(N259="nulová",J259,0)</f>
        <v>0</v>
      </c>
      <c r="BJ259" s="16" t="s">
        <v>82</v>
      </c>
      <c r="BK259" s="207">
        <f>ROUND(I259*H259,2)</f>
        <v>0</v>
      </c>
      <c r="BL259" s="16" t="s">
        <v>135</v>
      </c>
      <c r="BM259" s="206" t="s">
        <v>315</v>
      </c>
    </row>
    <row r="260" spans="1:65" s="12" customFormat="1" ht="22.5">
      <c r="B260" s="208"/>
      <c r="C260" s="209"/>
      <c r="D260" s="210" t="s">
        <v>136</v>
      </c>
      <c r="E260" s="211" t="s">
        <v>1</v>
      </c>
      <c r="F260" s="212" t="s">
        <v>368</v>
      </c>
      <c r="G260" s="209"/>
      <c r="H260" s="213">
        <v>5.6280000000000001</v>
      </c>
      <c r="I260" s="214"/>
      <c r="J260" s="209"/>
      <c r="K260" s="209"/>
      <c r="L260" s="215"/>
      <c r="M260" s="216"/>
      <c r="N260" s="217"/>
      <c r="O260" s="217"/>
      <c r="P260" s="217"/>
      <c r="Q260" s="217"/>
      <c r="R260" s="217"/>
      <c r="S260" s="217"/>
      <c r="T260" s="218"/>
      <c r="AT260" s="219" t="s">
        <v>136</v>
      </c>
      <c r="AU260" s="219" t="s">
        <v>82</v>
      </c>
      <c r="AV260" s="12" t="s">
        <v>84</v>
      </c>
      <c r="AW260" s="12" t="s">
        <v>32</v>
      </c>
      <c r="AX260" s="12" t="s">
        <v>75</v>
      </c>
      <c r="AY260" s="219" t="s">
        <v>130</v>
      </c>
    </row>
    <row r="261" spans="1:65" s="13" customFormat="1" ht="11.25">
      <c r="B261" s="220"/>
      <c r="C261" s="221"/>
      <c r="D261" s="210" t="s">
        <v>136</v>
      </c>
      <c r="E261" s="222" t="s">
        <v>1</v>
      </c>
      <c r="F261" s="223" t="s">
        <v>138</v>
      </c>
      <c r="G261" s="221"/>
      <c r="H261" s="224">
        <v>5.6280000000000001</v>
      </c>
      <c r="I261" s="225"/>
      <c r="J261" s="221"/>
      <c r="K261" s="221"/>
      <c r="L261" s="226"/>
      <c r="M261" s="227"/>
      <c r="N261" s="228"/>
      <c r="O261" s="228"/>
      <c r="P261" s="228"/>
      <c r="Q261" s="228"/>
      <c r="R261" s="228"/>
      <c r="S261" s="228"/>
      <c r="T261" s="229"/>
      <c r="AT261" s="230" t="s">
        <v>136</v>
      </c>
      <c r="AU261" s="230" t="s">
        <v>82</v>
      </c>
      <c r="AV261" s="13" t="s">
        <v>135</v>
      </c>
      <c r="AW261" s="13" t="s">
        <v>32</v>
      </c>
      <c r="AX261" s="13" t="s">
        <v>82</v>
      </c>
      <c r="AY261" s="230" t="s">
        <v>130</v>
      </c>
    </row>
    <row r="262" spans="1:65" s="2" customFormat="1" ht="24" customHeight="1">
      <c r="A262" s="33"/>
      <c r="B262" s="34"/>
      <c r="C262" s="194" t="s">
        <v>227</v>
      </c>
      <c r="D262" s="194" t="s">
        <v>131</v>
      </c>
      <c r="E262" s="195" t="s">
        <v>317</v>
      </c>
      <c r="F262" s="196" t="s">
        <v>318</v>
      </c>
      <c r="G262" s="197" t="s">
        <v>295</v>
      </c>
      <c r="H262" s="198">
        <v>38</v>
      </c>
      <c r="I262" s="199"/>
      <c r="J262" s="200">
        <f>ROUND(I262*H262,2)</f>
        <v>0</v>
      </c>
      <c r="K262" s="201"/>
      <c r="L262" s="38"/>
      <c r="M262" s="202" t="s">
        <v>1</v>
      </c>
      <c r="N262" s="203" t="s">
        <v>40</v>
      </c>
      <c r="O262" s="70"/>
      <c r="P262" s="204">
        <f>O262*H262</f>
        <v>0</v>
      </c>
      <c r="Q262" s="204">
        <v>0</v>
      </c>
      <c r="R262" s="204">
        <f>Q262*H262</f>
        <v>0</v>
      </c>
      <c r="S262" s="204">
        <v>0</v>
      </c>
      <c r="T262" s="205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06" t="s">
        <v>135</v>
      </c>
      <c r="AT262" s="206" t="s">
        <v>131</v>
      </c>
      <c r="AU262" s="206" t="s">
        <v>82</v>
      </c>
      <c r="AY262" s="16" t="s">
        <v>130</v>
      </c>
      <c r="BE262" s="207">
        <f>IF(N262="základní",J262,0)</f>
        <v>0</v>
      </c>
      <c r="BF262" s="207">
        <f>IF(N262="snížená",J262,0)</f>
        <v>0</v>
      </c>
      <c r="BG262" s="207">
        <f>IF(N262="zákl. přenesená",J262,0)</f>
        <v>0</v>
      </c>
      <c r="BH262" s="207">
        <f>IF(N262="sníž. přenesená",J262,0)</f>
        <v>0</v>
      </c>
      <c r="BI262" s="207">
        <f>IF(N262="nulová",J262,0)</f>
        <v>0</v>
      </c>
      <c r="BJ262" s="16" t="s">
        <v>82</v>
      </c>
      <c r="BK262" s="207">
        <f>ROUND(I262*H262,2)</f>
        <v>0</v>
      </c>
      <c r="BL262" s="16" t="s">
        <v>135</v>
      </c>
      <c r="BM262" s="206" t="s">
        <v>319</v>
      </c>
    </row>
    <row r="263" spans="1:65" s="12" customFormat="1" ht="11.25">
      <c r="B263" s="208"/>
      <c r="C263" s="209"/>
      <c r="D263" s="210" t="s">
        <v>136</v>
      </c>
      <c r="E263" s="211" t="s">
        <v>1</v>
      </c>
      <c r="F263" s="212" t="s">
        <v>366</v>
      </c>
      <c r="G263" s="209"/>
      <c r="H263" s="213">
        <v>38</v>
      </c>
      <c r="I263" s="214"/>
      <c r="J263" s="209"/>
      <c r="K263" s="209"/>
      <c r="L263" s="215"/>
      <c r="M263" s="216"/>
      <c r="N263" s="217"/>
      <c r="O263" s="217"/>
      <c r="P263" s="217"/>
      <c r="Q263" s="217"/>
      <c r="R263" s="217"/>
      <c r="S263" s="217"/>
      <c r="T263" s="218"/>
      <c r="AT263" s="219" t="s">
        <v>136</v>
      </c>
      <c r="AU263" s="219" t="s">
        <v>82</v>
      </c>
      <c r="AV263" s="12" t="s">
        <v>84</v>
      </c>
      <c r="AW263" s="12" t="s">
        <v>32</v>
      </c>
      <c r="AX263" s="12" t="s">
        <v>75</v>
      </c>
      <c r="AY263" s="219" t="s">
        <v>130</v>
      </c>
    </row>
    <row r="264" spans="1:65" s="13" customFormat="1" ht="11.25">
      <c r="B264" s="220"/>
      <c r="C264" s="221"/>
      <c r="D264" s="210" t="s">
        <v>136</v>
      </c>
      <c r="E264" s="222" t="s">
        <v>1</v>
      </c>
      <c r="F264" s="223" t="s">
        <v>138</v>
      </c>
      <c r="G264" s="221"/>
      <c r="H264" s="224">
        <v>38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136</v>
      </c>
      <c r="AU264" s="230" t="s">
        <v>82</v>
      </c>
      <c r="AV264" s="13" t="s">
        <v>135</v>
      </c>
      <c r="AW264" s="13" t="s">
        <v>32</v>
      </c>
      <c r="AX264" s="13" t="s">
        <v>82</v>
      </c>
      <c r="AY264" s="230" t="s">
        <v>130</v>
      </c>
    </row>
    <row r="265" spans="1:65" s="2" customFormat="1" ht="16.5" customHeight="1">
      <c r="A265" s="33"/>
      <c r="B265" s="34"/>
      <c r="C265" s="194" t="s">
        <v>320</v>
      </c>
      <c r="D265" s="194" t="s">
        <v>131</v>
      </c>
      <c r="E265" s="195" t="s">
        <v>321</v>
      </c>
      <c r="F265" s="196" t="s">
        <v>322</v>
      </c>
      <c r="G265" s="197" t="s">
        <v>134</v>
      </c>
      <c r="H265" s="198">
        <v>159.12</v>
      </c>
      <c r="I265" s="199"/>
      <c r="J265" s="200">
        <f>ROUND(I265*H265,2)</f>
        <v>0</v>
      </c>
      <c r="K265" s="201"/>
      <c r="L265" s="38"/>
      <c r="M265" s="202" t="s">
        <v>1</v>
      </c>
      <c r="N265" s="203" t="s">
        <v>40</v>
      </c>
      <c r="O265" s="70"/>
      <c r="P265" s="204">
        <f>O265*H265</f>
        <v>0</v>
      </c>
      <c r="Q265" s="204">
        <v>0</v>
      </c>
      <c r="R265" s="204">
        <f>Q265*H265</f>
        <v>0</v>
      </c>
      <c r="S265" s="204">
        <v>0</v>
      </c>
      <c r="T265" s="205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06" t="s">
        <v>135</v>
      </c>
      <c r="AT265" s="206" t="s">
        <v>131</v>
      </c>
      <c r="AU265" s="206" t="s">
        <v>82</v>
      </c>
      <c r="AY265" s="16" t="s">
        <v>130</v>
      </c>
      <c r="BE265" s="207">
        <f>IF(N265="základní",J265,0)</f>
        <v>0</v>
      </c>
      <c r="BF265" s="207">
        <f>IF(N265="snížená",J265,0)</f>
        <v>0</v>
      </c>
      <c r="BG265" s="207">
        <f>IF(N265="zákl. přenesená",J265,0)</f>
        <v>0</v>
      </c>
      <c r="BH265" s="207">
        <f>IF(N265="sníž. přenesená",J265,0)</f>
        <v>0</v>
      </c>
      <c r="BI265" s="207">
        <f>IF(N265="nulová",J265,0)</f>
        <v>0</v>
      </c>
      <c r="BJ265" s="16" t="s">
        <v>82</v>
      </c>
      <c r="BK265" s="207">
        <f>ROUND(I265*H265,2)</f>
        <v>0</v>
      </c>
      <c r="BL265" s="16" t="s">
        <v>135</v>
      </c>
      <c r="BM265" s="206" t="s">
        <v>323</v>
      </c>
    </row>
    <row r="266" spans="1:65" s="12" customFormat="1" ht="22.5">
      <c r="B266" s="208"/>
      <c r="C266" s="209"/>
      <c r="D266" s="210" t="s">
        <v>136</v>
      </c>
      <c r="E266" s="211" t="s">
        <v>1</v>
      </c>
      <c r="F266" s="212" t="s">
        <v>369</v>
      </c>
      <c r="G266" s="209"/>
      <c r="H266" s="213">
        <v>159.12</v>
      </c>
      <c r="I266" s="214"/>
      <c r="J266" s="209"/>
      <c r="K266" s="209"/>
      <c r="L266" s="215"/>
      <c r="M266" s="216"/>
      <c r="N266" s="217"/>
      <c r="O266" s="217"/>
      <c r="P266" s="217"/>
      <c r="Q266" s="217"/>
      <c r="R266" s="217"/>
      <c r="S266" s="217"/>
      <c r="T266" s="218"/>
      <c r="AT266" s="219" t="s">
        <v>136</v>
      </c>
      <c r="AU266" s="219" t="s">
        <v>82</v>
      </c>
      <c r="AV266" s="12" t="s">
        <v>84</v>
      </c>
      <c r="AW266" s="12" t="s">
        <v>32</v>
      </c>
      <c r="AX266" s="12" t="s">
        <v>75</v>
      </c>
      <c r="AY266" s="219" t="s">
        <v>130</v>
      </c>
    </row>
    <row r="267" spans="1:65" s="13" customFormat="1" ht="11.25">
      <c r="B267" s="220"/>
      <c r="C267" s="221"/>
      <c r="D267" s="210" t="s">
        <v>136</v>
      </c>
      <c r="E267" s="222" t="s">
        <v>1</v>
      </c>
      <c r="F267" s="223" t="s">
        <v>138</v>
      </c>
      <c r="G267" s="221"/>
      <c r="H267" s="224">
        <v>159.12</v>
      </c>
      <c r="I267" s="225"/>
      <c r="J267" s="221"/>
      <c r="K267" s="221"/>
      <c r="L267" s="226"/>
      <c r="M267" s="241"/>
      <c r="N267" s="242"/>
      <c r="O267" s="242"/>
      <c r="P267" s="242"/>
      <c r="Q267" s="242"/>
      <c r="R267" s="242"/>
      <c r="S267" s="242"/>
      <c r="T267" s="243"/>
      <c r="AT267" s="230" t="s">
        <v>136</v>
      </c>
      <c r="AU267" s="230" t="s">
        <v>82</v>
      </c>
      <c r="AV267" s="13" t="s">
        <v>135</v>
      </c>
      <c r="AW267" s="13" t="s">
        <v>32</v>
      </c>
      <c r="AX267" s="13" t="s">
        <v>82</v>
      </c>
      <c r="AY267" s="230" t="s">
        <v>130</v>
      </c>
    </row>
    <row r="268" spans="1:65" s="2" customFormat="1" ht="6.95" customHeight="1">
      <c r="A268" s="33"/>
      <c r="B268" s="53"/>
      <c r="C268" s="54"/>
      <c r="D268" s="54"/>
      <c r="E268" s="54"/>
      <c r="F268" s="54"/>
      <c r="G268" s="54"/>
      <c r="H268" s="54"/>
      <c r="I268" s="151"/>
      <c r="J268" s="54"/>
      <c r="K268" s="54"/>
      <c r="L268" s="38"/>
      <c r="M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</row>
  </sheetData>
  <sheetProtection algorithmName="SHA-512" hashValue="NXSkyFWlTwjjkIKsLHrOSecM5pQCxW1/5Y+GR7lNBmFGGg3HAOMDNp2stCc/27GrVOn1QNVCZ0L7sYopsEKRJw==" saltValue="HuTuiI/qVltJASceRrZEBYTxElEfn/Pc0mD4mkaZqkvCYUPza07P37CdpUBmlWdRBypHM6orCzyeWLXVX5lbAw==" spinCount="100000" sheet="1" objects="1" scenarios="1" formatColumns="0" formatRows="0" autoFilter="0"/>
  <autoFilter ref="C123:K267" xr:uid="{00000000-0009-0000-0000-000003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24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85" t="str">
        <f>'Rekapitulace stavby'!K6</f>
        <v>Rekonstrukce opěrných zdí silnice III-3561 Radim</v>
      </c>
      <c r="F7" s="286"/>
      <c r="G7" s="286"/>
      <c r="H7" s="286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370</v>
      </c>
      <c r="F9" s="288"/>
      <c r="G9" s="288"/>
      <c r="H9" s="28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10. 6. 2020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>00085031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a údržba silnic Pardubického kraje</v>
      </c>
      <c r="F15" s="33"/>
      <c r="G15" s="33"/>
      <c r="H15" s="33"/>
      <c r="I15" s="116" t="s">
        <v>28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1" t="s">
        <v>1</v>
      </c>
      <c r="F27" s="291"/>
      <c r="G27" s="291"/>
      <c r="H27" s="29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ROUND((SUM(BE125:BE239)),  2)</f>
        <v>0</v>
      </c>
      <c r="G33" s="33"/>
      <c r="H33" s="33"/>
      <c r="I33" s="130">
        <v>0.21</v>
      </c>
      <c r="J33" s="129">
        <f>ROUND(((SUM(BE125:BE239))*I33),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ROUND((SUM(BF125:BF239)),  2)</f>
        <v>0</v>
      </c>
      <c r="G34" s="33"/>
      <c r="H34" s="33"/>
      <c r="I34" s="130">
        <v>0.15</v>
      </c>
      <c r="J34" s="129">
        <f>ROUND(((SUM(BF125:BF239))*I34),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ROUND((SUM(BG125:BG239)),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ROUND((SUM(BH125:BH239)),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ROUND((SUM(BI125:BI239)),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Rekonstrukce opěrných zdí silnice III-3561 Radim</v>
      </c>
      <c r="F85" s="293"/>
      <c r="G85" s="293"/>
      <c r="H85" s="29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4" t="str">
        <f>E9</f>
        <v>SO 203 - Opěrná zeď č. 3</v>
      </c>
      <c r="F87" s="294"/>
      <c r="G87" s="294"/>
      <c r="H87" s="29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10. 6. 2020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a údržba silnic Pardubického kraje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108</v>
      </c>
      <c r="E97" s="163"/>
      <c r="F97" s="163"/>
      <c r="G97" s="163"/>
      <c r="H97" s="163"/>
      <c r="I97" s="164"/>
      <c r="J97" s="165">
        <f>J126</f>
        <v>0</v>
      </c>
      <c r="K97" s="161"/>
      <c r="L97" s="166"/>
    </row>
    <row r="98" spans="1:31" s="9" customFormat="1" ht="24.95" customHeight="1">
      <c r="B98" s="160"/>
      <c r="C98" s="161"/>
      <c r="D98" s="162" t="s">
        <v>109</v>
      </c>
      <c r="E98" s="163"/>
      <c r="F98" s="163"/>
      <c r="G98" s="163"/>
      <c r="H98" s="163"/>
      <c r="I98" s="164"/>
      <c r="J98" s="165">
        <f>J139</f>
        <v>0</v>
      </c>
      <c r="K98" s="161"/>
      <c r="L98" s="166"/>
    </row>
    <row r="99" spans="1:31" s="9" customFormat="1" ht="24.95" customHeight="1">
      <c r="B99" s="160"/>
      <c r="C99" s="161"/>
      <c r="D99" s="162" t="s">
        <v>110</v>
      </c>
      <c r="E99" s="163"/>
      <c r="F99" s="163"/>
      <c r="G99" s="163"/>
      <c r="H99" s="163"/>
      <c r="I99" s="164"/>
      <c r="J99" s="165">
        <f>J158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111</v>
      </c>
      <c r="E100" s="163"/>
      <c r="F100" s="163"/>
      <c r="G100" s="163"/>
      <c r="H100" s="163"/>
      <c r="I100" s="164"/>
      <c r="J100" s="165">
        <f>J172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112</v>
      </c>
      <c r="E101" s="163"/>
      <c r="F101" s="163"/>
      <c r="G101" s="163"/>
      <c r="H101" s="163"/>
      <c r="I101" s="164"/>
      <c r="J101" s="165">
        <f>J188</f>
        <v>0</v>
      </c>
      <c r="K101" s="161"/>
      <c r="L101" s="166"/>
    </row>
    <row r="102" spans="1:31" s="9" customFormat="1" ht="24.95" customHeight="1">
      <c r="B102" s="160"/>
      <c r="C102" s="161"/>
      <c r="D102" s="162" t="s">
        <v>371</v>
      </c>
      <c r="E102" s="163"/>
      <c r="F102" s="163"/>
      <c r="G102" s="163"/>
      <c r="H102" s="163"/>
      <c r="I102" s="164"/>
      <c r="J102" s="165">
        <f>J201</f>
        <v>0</v>
      </c>
      <c r="K102" s="161"/>
      <c r="L102" s="166"/>
    </row>
    <row r="103" spans="1:31" s="9" customFormat="1" ht="24.95" customHeight="1">
      <c r="B103" s="160"/>
      <c r="C103" s="161"/>
      <c r="D103" s="162" t="s">
        <v>113</v>
      </c>
      <c r="E103" s="163"/>
      <c r="F103" s="163"/>
      <c r="G103" s="163"/>
      <c r="H103" s="163"/>
      <c r="I103" s="164"/>
      <c r="J103" s="165">
        <f>J205</f>
        <v>0</v>
      </c>
      <c r="K103" s="161"/>
      <c r="L103" s="166"/>
    </row>
    <row r="104" spans="1:31" s="9" customFormat="1" ht="24.95" customHeight="1">
      <c r="B104" s="160"/>
      <c r="C104" s="161"/>
      <c r="D104" s="162" t="s">
        <v>114</v>
      </c>
      <c r="E104" s="163"/>
      <c r="F104" s="163"/>
      <c r="G104" s="163"/>
      <c r="H104" s="163"/>
      <c r="I104" s="164"/>
      <c r="J104" s="165">
        <f>J215</f>
        <v>0</v>
      </c>
      <c r="K104" s="161"/>
      <c r="L104" s="166"/>
    </row>
    <row r="105" spans="1:31" s="9" customFormat="1" ht="24.95" customHeight="1">
      <c r="B105" s="160"/>
      <c r="C105" s="161"/>
      <c r="D105" s="162" t="s">
        <v>115</v>
      </c>
      <c r="E105" s="163"/>
      <c r="F105" s="163"/>
      <c r="G105" s="163"/>
      <c r="H105" s="163"/>
      <c r="I105" s="164"/>
      <c r="J105" s="165">
        <f>J226</f>
        <v>0</v>
      </c>
      <c r="K105" s="161"/>
      <c r="L105" s="166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151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154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116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92" t="str">
        <f>E7</f>
        <v>Rekonstrukce opěrných zdí silnice III-3561 Radim</v>
      </c>
      <c r="F115" s="293"/>
      <c r="G115" s="293"/>
      <c r="H115" s="293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101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64" t="str">
        <f>E9</f>
        <v>SO 203 - Opěrná zeď č. 3</v>
      </c>
      <c r="F117" s="294"/>
      <c r="G117" s="294"/>
      <c r="H117" s="294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 xml:space="preserve"> </v>
      </c>
      <c r="G119" s="35"/>
      <c r="H119" s="35"/>
      <c r="I119" s="116" t="s">
        <v>22</v>
      </c>
      <c r="J119" s="65" t="str">
        <f>IF(J12="","",J12)</f>
        <v>10. 6. 2020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E15</f>
        <v>Správa a údržba silnic Pardubického kraje</v>
      </c>
      <c r="G121" s="35"/>
      <c r="H121" s="35"/>
      <c r="I121" s="116" t="s">
        <v>31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29</v>
      </c>
      <c r="D122" s="35"/>
      <c r="E122" s="35"/>
      <c r="F122" s="26" t="str">
        <f>IF(E18="","",E18)</f>
        <v>Vyplň údaj</v>
      </c>
      <c r="G122" s="35"/>
      <c r="H122" s="35"/>
      <c r="I122" s="116" t="s">
        <v>33</v>
      </c>
      <c r="J122" s="31" t="str">
        <f>E24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0" customFormat="1" ht="29.25" customHeight="1">
      <c r="A124" s="167"/>
      <c r="B124" s="168"/>
      <c r="C124" s="169" t="s">
        <v>117</v>
      </c>
      <c r="D124" s="170" t="s">
        <v>60</v>
      </c>
      <c r="E124" s="170" t="s">
        <v>56</v>
      </c>
      <c r="F124" s="170" t="s">
        <v>57</v>
      </c>
      <c r="G124" s="170" t="s">
        <v>118</v>
      </c>
      <c r="H124" s="170" t="s">
        <v>119</v>
      </c>
      <c r="I124" s="171" t="s">
        <v>120</v>
      </c>
      <c r="J124" s="172" t="s">
        <v>105</v>
      </c>
      <c r="K124" s="173" t="s">
        <v>121</v>
      </c>
      <c r="L124" s="174"/>
      <c r="M124" s="74" t="s">
        <v>1</v>
      </c>
      <c r="N124" s="75" t="s">
        <v>39</v>
      </c>
      <c r="O124" s="75" t="s">
        <v>122</v>
      </c>
      <c r="P124" s="75" t="s">
        <v>123</v>
      </c>
      <c r="Q124" s="75" t="s">
        <v>124</v>
      </c>
      <c r="R124" s="75" t="s">
        <v>125</v>
      </c>
      <c r="S124" s="75" t="s">
        <v>126</v>
      </c>
      <c r="T124" s="76" t="s">
        <v>127</v>
      </c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</row>
    <row r="125" spans="1:65" s="2" customFormat="1" ht="22.9" customHeight="1">
      <c r="A125" s="33"/>
      <c r="B125" s="34"/>
      <c r="C125" s="81" t="s">
        <v>128</v>
      </c>
      <c r="D125" s="35"/>
      <c r="E125" s="35"/>
      <c r="F125" s="35"/>
      <c r="G125" s="35"/>
      <c r="H125" s="35"/>
      <c r="I125" s="114"/>
      <c r="J125" s="175">
        <f>BK125</f>
        <v>0</v>
      </c>
      <c r="K125" s="35"/>
      <c r="L125" s="38"/>
      <c r="M125" s="77"/>
      <c r="N125" s="176"/>
      <c r="O125" s="78"/>
      <c r="P125" s="177">
        <f>P126+P139+P158+P172+P188+P201+P205+P215+P226</f>
        <v>0</v>
      </c>
      <c r="Q125" s="78"/>
      <c r="R125" s="177">
        <f>R126+R139+R158+R172+R188+R201+R205+R215+R226</f>
        <v>0</v>
      </c>
      <c r="S125" s="78"/>
      <c r="T125" s="178">
        <f>T126+T139+T158+T172+T188+T201+T205+T215+T226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74</v>
      </c>
      <c r="AU125" s="16" t="s">
        <v>107</v>
      </c>
      <c r="BK125" s="179">
        <f>BK126+BK139+BK158+BK172+BK188+BK201+BK205+BK215+BK226</f>
        <v>0</v>
      </c>
    </row>
    <row r="126" spans="1:65" s="11" customFormat="1" ht="25.9" customHeight="1">
      <c r="B126" s="180"/>
      <c r="C126" s="181"/>
      <c r="D126" s="182" t="s">
        <v>74</v>
      </c>
      <c r="E126" s="183" t="s">
        <v>75</v>
      </c>
      <c r="F126" s="183" t="s">
        <v>129</v>
      </c>
      <c r="G126" s="181"/>
      <c r="H126" s="181"/>
      <c r="I126" s="184"/>
      <c r="J126" s="185">
        <f>BK126</f>
        <v>0</v>
      </c>
      <c r="K126" s="181"/>
      <c r="L126" s="186"/>
      <c r="M126" s="187"/>
      <c r="N126" s="188"/>
      <c r="O126" s="188"/>
      <c r="P126" s="189">
        <f>SUM(P127:P138)</f>
        <v>0</v>
      </c>
      <c r="Q126" s="188"/>
      <c r="R126" s="189">
        <f>SUM(R127:R138)</f>
        <v>0</v>
      </c>
      <c r="S126" s="188"/>
      <c r="T126" s="190">
        <f>SUM(T127:T138)</f>
        <v>0</v>
      </c>
      <c r="AR126" s="191" t="s">
        <v>82</v>
      </c>
      <c r="AT126" s="192" t="s">
        <v>74</v>
      </c>
      <c r="AU126" s="192" t="s">
        <v>75</v>
      </c>
      <c r="AY126" s="191" t="s">
        <v>130</v>
      </c>
      <c r="BK126" s="193">
        <f>SUM(BK127:BK138)</f>
        <v>0</v>
      </c>
    </row>
    <row r="127" spans="1:65" s="2" customFormat="1" ht="16.5" customHeight="1">
      <c r="A127" s="33"/>
      <c r="B127" s="34"/>
      <c r="C127" s="194" t="s">
        <v>82</v>
      </c>
      <c r="D127" s="194" t="s">
        <v>131</v>
      </c>
      <c r="E127" s="195" t="s">
        <v>132</v>
      </c>
      <c r="F127" s="196" t="s">
        <v>133</v>
      </c>
      <c r="G127" s="197" t="s">
        <v>134</v>
      </c>
      <c r="H127" s="198">
        <v>209.84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40</v>
      </c>
      <c r="O127" s="70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135</v>
      </c>
      <c r="AT127" s="206" t="s">
        <v>131</v>
      </c>
      <c r="AU127" s="206" t="s">
        <v>82</v>
      </c>
      <c r="AY127" s="16" t="s">
        <v>130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82</v>
      </c>
      <c r="BK127" s="207">
        <f>ROUND(I127*H127,2)</f>
        <v>0</v>
      </c>
      <c r="BL127" s="16" t="s">
        <v>135</v>
      </c>
      <c r="BM127" s="206" t="s">
        <v>84</v>
      </c>
    </row>
    <row r="128" spans="1:65" s="12" customFormat="1" ht="11.25">
      <c r="B128" s="208"/>
      <c r="C128" s="209"/>
      <c r="D128" s="210" t="s">
        <v>136</v>
      </c>
      <c r="E128" s="211" t="s">
        <v>1</v>
      </c>
      <c r="F128" s="212" t="s">
        <v>372</v>
      </c>
      <c r="G128" s="209"/>
      <c r="H128" s="213">
        <v>209.84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136</v>
      </c>
      <c r="AU128" s="219" t="s">
        <v>82</v>
      </c>
      <c r="AV128" s="12" t="s">
        <v>84</v>
      </c>
      <c r="AW128" s="12" t="s">
        <v>32</v>
      </c>
      <c r="AX128" s="12" t="s">
        <v>75</v>
      </c>
      <c r="AY128" s="219" t="s">
        <v>130</v>
      </c>
    </row>
    <row r="129" spans="1:65" s="13" customFormat="1" ht="11.25">
      <c r="B129" s="220"/>
      <c r="C129" s="221"/>
      <c r="D129" s="210" t="s">
        <v>136</v>
      </c>
      <c r="E129" s="222" t="s">
        <v>1</v>
      </c>
      <c r="F129" s="223" t="s">
        <v>138</v>
      </c>
      <c r="G129" s="221"/>
      <c r="H129" s="224">
        <v>209.84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136</v>
      </c>
      <c r="AU129" s="230" t="s">
        <v>82</v>
      </c>
      <c r="AV129" s="13" t="s">
        <v>135</v>
      </c>
      <c r="AW129" s="13" t="s">
        <v>32</v>
      </c>
      <c r="AX129" s="13" t="s">
        <v>82</v>
      </c>
      <c r="AY129" s="230" t="s">
        <v>130</v>
      </c>
    </row>
    <row r="130" spans="1:65" s="2" customFormat="1" ht="16.5" customHeight="1">
      <c r="A130" s="33"/>
      <c r="B130" s="34"/>
      <c r="C130" s="194" t="s">
        <v>84</v>
      </c>
      <c r="D130" s="194" t="s">
        <v>131</v>
      </c>
      <c r="E130" s="195" t="s">
        <v>139</v>
      </c>
      <c r="F130" s="196" t="s">
        <v>133</v>
      </c>
      <c r="G130" s="197" t="s">
        <v>140</v>
      </c>
      <c r="H130" s="198">
        <v>208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40</v>
      </c>
      <c r="O130" s="70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135</v>
      </c>
      <c r="AT130" s="206" t="s">
        <v>131</v>
      </c>
      <c r="AU130" s="206" t="s">
        <v>82</v>
      </c>
      <c r="AY130" s="16" t="s">
        <v>130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82</v>
      </c>
      <c r="BK130" s="207">
        <f>ROUND(I130*H130,2)</f>
        <v>0</v>
      </c>
      <c r="BL130" s="16" t="s">
        <v>135</v>
      </c>
      <c r="BM130" s="206" t="s">
        <v>135</v>
      </c>
    </row>
    <row r="131" spans="1:65" s="12" customFormat="1" ht="11.25">
      <c r="B131" s="208"/>
      <c r="C131" s="209"/>
      <c r="D131" s="210" t="s">
        <v>136</v>
      </c>
      <c r="E131" s="211" t="s">
        <v>1</v>
      </c>
      <c r="F131" s="212" t="s">
        <v>373</v>
      </c>
      <c r="G131" s="209"/>
      <c r="H131" s="213">
        <v>208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136</v>
      </c>
      <c r="AU131" s="219" t="s">
        <v>82</v>
      </c>
      <c r="AV131" s="12" t="s">
        <v>84</v>
      </c>
      <c r="AW131" s="12" t="s">
        <v>32</v>
      </c>
      <c r="AX131" s="12" t="s">
        <v>75</v>
      </c>
      <c r="AY131" s="219" t="s">
        <v>130</v>
      </c>
    </row>
    <row r="132" spans="1:65" s="13" customFormat="1" ht="11.25">
      <c r="B132" s="220"/>
      <c r="C132" s="221"/>
      <c r="D132" s="210" t="s">
        <v>136</v>
      </c>
      <c r="E132" s="222" t="s">
        <v>1</v>
      </c>
      <c r="F132" s="223" t="s">
        <v>138</v>
      </c>
      <c r="G132" s="221"/>
      <c r="H132" s="224">
        <v>208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136</v>
      </c>
      <c r="AU132" s="230" t="s">
        <v>82</v>
      </c>
      <c r="AV132" s="13" t="s">
        <v>135</v>
      </c>
      <c r="AW132" s="13" t="s">
        <v>32</v>
      </c>
      <c r="AX132" s="13" t="s">
        <v>82</v>
      </c>
      <c r="AY132" s="230" t="s">
        <v>130</v>
      </c>
    </row>
    <row r="133" spans="1:65" s="2" customFormat="1" ht="24" customHeight="1">
      <c r="A133" s="33"/>
      <c r="B133" s="34"/>
      <c r="C133" s="194" t="s">
        <v>142</v>
      </c>
      <c r="D133" s="194" t="s">
        <v>131</v>
      </c>
      <c r="E133" s="195" t="s">
        <v>148</v>
      </c>
      <c r="F133" s="196" t="s">
        <v>149</v>
      </c>
      <c r="G133" s="197" t="s">
        <v>150</v>
      </c>
      <c r="H133" s="198">
        <v>1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40</v>
      </c>
      <c r="O133" s="70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135</v>
      </c>
      <c r="AT133" s="206" t="s">
        <v>131</v>
      </c>
      <c r="AU133" s="206" t="s">
        <v>82</v>
      </c>
      <c r="AY133" s="16" t="s">
        <v>130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82</v>
      </c>
      <c r="BK133" s="207">
        <f>ROUND(I133*H133,2)</f>
        <v>0</v>
      </c>
      <c r="BL133" s="16" t="s">
        <v>135</v>
      </c>
      <c r="BM133" s="206" t="s">
        <v>145</v>
      </c>
    </row>
    <row r="134" spans="1:65" s="12" customFormat="1" ht="11.25">
      <c r="B134" s="208"/>
      <c r="C134" s="209"/>
      <c r="D134" s="210" t="s">
        <v>136</v>
      </c>
      <c r="E134" s="211" t="s">
        <v>1</v>
      </c>
      <c r="F134" s="212" t="s">
        <v>82</v>
      </c>
      <c r="G134" s="209"/>
      <c r="H134" s="213">
        <v>1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136</v>
      </c>
      <c r="AU134" s="219" t="s">
        <v>82</v>
      </c>
      <c r="AV134" s="12" t="s">
        <v>84</v>
      </c>
      <c r="AW134" s="12" t="s">
        <v>32</v>
      </c>
      <c r="AX134" s="12" t="s">
        <v>75</v>
      </c>
      <c r="AY134" s="219" t="s">
        <v>130</v>
      </c>
    </row>
    <row r="135" spans="1:65" s="13" customFormat="1" ht="11.25">
      <c r="B135" s="220"/>
      <c r="C135" s="221"/>
      <c r="D135" s="210" t="s">
        <v>136</v>
      </c>
      <c r="E135" s="222" t="s">
        <v>1</v>
      </c>
      <c r="F135" s="223" t="s">
        <v>138</v>
      </c>
      <c r="G135" s="221"/>
      <c r="H135" s="224">
        <v>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136</v>
      </c>
      <c r="AU135" s="230" t="s">
        <v>82</v>
      </c>
      <c r="AV135" s="13" t="s">
        <v>135</v>
      </c>
      <c r="AW135" s="13" t="s">
        <v>32</v>
      </c>
      <c r="AX135" s="13" t="s">
        <v>82</v>
      </c>
      <c r="AY135" s="230" t="s">
        <v>130</v>
      </c>
    </row>
    <row r="136" spans="1:65" s="2" customFormat="1" ht="24" customHeight="1">
      <c r="A136" s="33"/>
      <c r="B136" s="34"/>
      <c r="C136" s="194" t="s">
        <v>135</v>
      </c>
      <c r="D136" s="194" t="s">
        <v>131</v>
      </c>
      <c r="E136" s="195" t="s">
        <v>153</v>
      </c>
      <c r="F136" s="196" t="s">
        <v>154</v>
      </c>
      <c r="G136" s="197" t="s">
        <v>150</v>
      </c>
      <c r="H136" s="198">
        <v>1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40</v>
      </c>
      <c r="O136" s="70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135</v>
      </c>
      <c r="AT136" s="206" t="s">
        <v>131</v>
      </c>
      <c r="AU136" s="206" t="s">
        <v>82</v>
      </c>
      <c r="AY136" s="16" t="s">
        <v>130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82</v>
      </c>
      <c r="BK136" s="207">
        <f>ROUND(I136*H136,2)</f>
        <v>0</v>
      </c>
      <c r="BL136" s="16" t="s">
        <v>135</v>
      </c>
      <c r="BM136" s="206" t="s">
        <v>151</v>
      </c>
    </row>
    <row r="137" spans="1:65" s="12" customFormat="1" ht="11.25">
      <c r="B137" s="208"/>
      <c r="C137" s="209"/>
      <c r="D137" s="210" t="s">
        <v>136</v>
      </c>
      <c r="E137" s="211" t="s">
        <v>1</v>
      </c>
      <c r="F137" s="212" t="s">
        <v>82</v>
      </c>
      <c r="G137" s="209"/>
      <c r="H137" s="213">
        <v>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136</v>
      </c>
      <c r="AU137" s="219" t="s">
        <v>82</v>
      </c>
      <c r="AV137" s="12" t="s">
        <v>84</v>
      </c>
      <c r="AW137" s="12" t="s">
        <v>32</v>
      </c>
      <c r="AX137" s="12" t="s">
        <v>75</v>
      </c>
      <c r="AY137" s="219" t="s">
        <v>130</v>
      </c>
    </row>
    <row r="138" spans="1:65" s="13" customFormat="1" ht="11.25">
      <c r="B138" s="220"/>
      <c r="C138" s="221"/>
      <c r="D138" s="210" t="s">
        <v>136</v>
      </c>
      <c r="E138" s="222" t="s">
        <v>1</v>
      </c>
      <c r="F138" s="223" t="s">
        <v>138</v>
      </c>
      <c r="G138" s="221"/>
      <c r="H138" s="224">
        <v>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136</v>
      </c>
      <c r="AU138" s="230" t="s">
        <v>82</v>
      </c>
      <c r="AV138" s="13" t="s">
        <v>135</v>
      </c>
      <c r="AW138" s="13" t="s">
        <v>32</v>
      </c>
      <c r="AX138" s="13" t="s">
        <v>82</v>
      </c>
      <c r="AY138" s="230" t="s">
        <v>130</v>
      </c>
    </row>
    <row r="139" spans="1:65" s="11" customFormat="1" ht="25.9" customHeight="1">
      <c r="B139" s="180"/>
      <c r="C139" s="181"/>
      <c r="D139" s="182" t="s">
        <v>74</v>
      </c>
      <c r="E139" s="183" t="s">
        <v>82</v>
      </c>
      <c r="F139" s="183" t="s">
        <v>156</v>
      </c>
      <c r="G139" s="181"/>
      <c r="H139" s="181"/>
      <c r="I139" s="184"/>
      <c r="J139" s="185">
        <f>BK139</f>
        <v>0</v>
      </c>
      <c r="K139" s="181"/>
      <c r="L139" s="186"/>
      <c r="M139" s="187"/>
      <c r="N139" s="188"/>
      <c r="O139" s="188"/>
      <c r="P139" s="189">
        <f>SUM(P140:P157)</f>
        <v>0</v>
      </c>
      <c r="Q139" s="188"/>
      <c r="R139" s="189">
        <f>SUM(R140:R157)</f>
        <v>0</v>
      </c>
      <c r="S139" s="188"/>
      <c r="T139" s="190">
        <f>SUM(T140:T157)</f>
        <v>0</v>
      </c>
      <c r="AR139" s="191" t="s">
        <v>82</v>
      </c>
      <c r="AT139" s="192" t="s">
        <v>74</v>
      </c>
      <c r="AU139" s="192" t="s">
        <v>75</v>
      </c>
      <c r="AY139" s="191" t="s">
        <v>130</v>
      </c>
      <c r="BK139" s="193">
        <f>SUM(BK140:BK157)</f>
        <v>0</v>
      </c>
    </row>
    <row r="140" spans="1:65" s="2" customFormat="1" ht="16.5" customHeight="1">
      <c r="A140" s="33"/>
      <c r="B140" s="34"/>
      <c r="C140" s="194" t="s">
        <v>152</v>
      </c>
      <c r="D140" s="194" t="s">
        <v>131</v>
      </c>
      <c r="E140" s="195" t="s">
        <v>157</v>
      </c>
      <c r="F140" s="196" t="s">
        <v>158</v>
      </c>
      <c r="G140" s="197" t="s">
        <v>159</v>
      </c>
      <c r="H140" s="198">
        <v>288</v>
      </c>
      <c r="I140" s="199"/>
      <c r="J140" s="200">
        <f>ROUND(I140*H140,2)</f>
        <v>0</v>
      </c>
      <c r="K140" s="201"/>
      <c r="L140" s="38"/>
      <c r="M140" s="202" t="s">
        <v>1</v>
      </c>
      <c r="N140" s="203" t="s">
        <v>40</v>
      </c>
      <c r="O140" s="70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135</v>
      </c>
      <c r="AT140" s="206" t="s">
        <v>131</v>
      </c>
      <c r="AU140" s="206" t="s">
        <v>82</v>
      </c>
      <c r="AY140" s="16" t="s">
        <v>130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82</v>
      </c>
      <c r="BK140" s="207">
        <f>ROUND(I140*H140,2)</f>
        <v>0</v>
      </c>
      <c r="BL140" s="16" t="s">
        <v>135</v>
      </c>
      <c r="BM140" s="206" t="s">
        <v>155</v>
      </c>
    </row>
    <row r="141" spans="1:65" s="12" customFormat="1" ht="11.25">
      <c r="B141" s="208"/>
      <c r="C141" s="209"/>
      <c r="D141" s="210" t="s">
        <v>136</v>
      </c>
      <c r="E141" s="211" t="s">
        <v>1</v>
      </c>
      <c r="F141" s="212" t="s">
        <v>374</v>
      </c>
      <c r="G141" s="209"/>
      <c r="H141" s="213">
        <v>288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136</v>
      </c>
      <c r="AU141" s="219" t="s">
        <v>82</v>
      </c>
      <c r="AV141" s="12" t="s">
        <v>84</v>
      </c>
      <c r="AW141" s="12" t="s">
        <v>32</v>
      </c>
      <c r="AX141" s="12" t="s">
        <v>75</v>
      </c>
      <c r="AY141" s="219" t="s">
        <v>130</v>
      </c>
    </row>
    <row r="142" spans="1:65" s="13" customFormat="1" ht="11.25">
      <c r="B142" s="220"/>
      <c r="C142" s="221"/>
      <c r="D142" s="210" t="s">
        <v>136</v>
      </c>
      <c r="E142" s="222" t="s">
        <v>1</v>
      </c>
      <c r="F142" s="223" t="s">
        <v>138</v>
      </c>
      <c r="G142" s="221"/>
      <c r="H142" s="224">
        <v>288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136</v>
      </c>
      <c r="AU142" s="230" t="s">
        <v>82</v>
      </c>
      <c r="AV142" s="13" t="s">
        <v>135</v>
      </c>
      <c r="AW142" s="13" t="s">
        <v>32</v>
      </c>
      <c r="AX142" s="13" t="s">
        <v>82</v>
      </c>
      <c r="AY142" s="230" t="s">
        <v>130</v>
      </c>
    </row>
    <row r="143" spans="1:65" s="2" customFormat="1" ht="24" customHeight="1">
      <c r="A143" s="33"/>
      <c r="B143" s="34"/>
      <c r="C143" s="194" t="s">
        <v>145</v>
      </c>
      <c r="D143" s="194" t="s">
        <v>131</v>
      </c>
      <c r="E143" s="195" t="s">
        <v>163</v>
      </c>
      <c r="F143" s="196" t="s">
        <v>164</v>
      </c>
      <c r="G143" s="197" t="s">
        <v>134</v>
      </c>
      <c r="H143" s="198">
        <v>84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40</v>
      </c>
      <c r="O143" s="70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135</v>
      </c>
      <c r="AT143" s="206" t="s">
        <v>131</v>
      </c>
      <c r="AU143" s="206" t="s">
        <v>82</v>
      </c>
      <c r="AY143" s="16" t="s">
        <v>130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82</v>
      </c>
      <c r="BK143" s="207">
        <f>ROUND(I143*H143,2)</f>
        <v>0</v>
      </c>
      <c r="BL143" s="16" t="s">
        <v>135</v>
      </c>
      <c r="BM143" s="206" t="s">
        <v>160</v>
      </c>
    </row>
    <row r="144" spans="1:65" s="12" customFormat="1" ht="11.25">
      <c r="B144" s="208"/>
      <c r="C144" s="209"/>
      <c r="D144" s="210" t="s">
        <v>136</v>
      </c>
      <c r="E144" s="211" t="s">
        <v>1</v>
      </c>
      <c r="F144" s="212" t="s">
        <v>375</v>
      </c>
      <c r="G144" s="209"/>
      <c r="H144" s="213">
        <v>84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136</v>
      </c>
      <c r="AU144" s="219" t="s">
        <v>82</v>
      </c>
      <c r="AV144" s="12" t="s">
        <v>84</v>
      </c>
      <c r="AW144" s="12" t="s">
        <v>32</v>
      </c>
      <c r="AX144" s="12" t="s">
        <v>75</v>
      </c>
      <c r="AY144" s="219" t="s">
        <v>130</v>
      </c>
    </row>
    <row r="145" spans="1:65" s="13" customFormat="1" ht="11.25">
      <c r="B145" s="220"/>
      <c r="C145" s="221"/>
      <c r="D145" s="210" t="s">
        <v>136</v>
      </c>
      <c r="E145" s="222" t="s">
        <v>1</v>
      </c>
      <c r="F145" s="223" t="s">
        <v>138</v>
      </c>
      <c r="G145" s="221"/>
      <c r="H145" s="224">
        <v>84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136</v>
      </c>
      <c r="AU145" s="230" t="s">
        <v>82</v>
      </c>
      <c r="AV145" s="13" t="s">
        <v>135</v>
      </c>
      <c r="AW145" s="13" t="s">
        <v>32</v>
      </c>
      <c r="AX145" s="13" t="s">
        <v>82</v>
      </c>
      <c r="AY145" s="230" t="s">
        <v>130</v>
      </c>
    </row>
    <row r="146" spans="1:65" s="2" customFormat="1" ht="16.5" customHeight="1">
      <c r="A146" s="33"/>
      <c r="B146" s="34"/>
      <c r="C146" s="194" t="s">
        <v>162</v>
      </c>
      <c r="D146" s="194" t="s">
        <v>131</v>
      </c>
      <c r="E146" s="195" t="s">
        <v>167</v>
      </c>
      <c r="F146" s="196" t="s">
        <v>168</v>
      </c>
      <c r="G146" s="197" t="s">
        <v>134</v>
      </c>
      <c r="H146" s="198">
        <v>84</v>
      </c>
      <c r="I146" s="199"/>
      <c r="J146" s="200">
        <f>ROUND(I146*H146,2)</f>
        <v>0</v>
      </c>
      <c r="K146" s="201"/>
      <c r="L146" s="38"/>
      <c r="M146" s="202" t="s">
        <v>1</v>
      </c>
      <c r="N146" s="203" t="s">
        <v>40</v>
      </c>
      <c r="O146" s="70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135</v>
      </c>
      <c r="AT146" s="206" t="s">
        <v>131</v>
      </c>
      <c r="AU146" s="206" t="s">
        <v>82</v>
      </c>
      <c r="AY146" s="16" t="s">
        <v>130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82</v>
      </c>
      <c r="BK146" s="207">
        <f>ROUND(I146*H146,2)</f>
        <v>0</v>
      </c>
      <c r="BL146" s="16" t="s">
        <v>135</v>
      </c>
      <c r="BM146" s="206" t="s">
        <v>165</v>
      </c>
    </row>
    <row r="147" spans="1:65" s="12" customFormat="1" ht="11.25">
      <c r="B147" s="208"/>
      <c r="C147" s="209"/>
      <c r="D147" s="210" t="s">
        <v>136</v>
      </c>
      <c r="E147" s="211" t="s">
        <v>1</v>
      </c>
      <c r="F147" s="212" t="s">
        <v>376</v>
      </c>
      <c r="G147" s="209"/>
      <c r="H147" s="213">
        <v>84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136</v>
      </c>
      <c r="AU147" s="219" t="s">
        <v>82</v>
      </c>
      <c r="AV147" s="12" t="s">
        <v>84</v>
      </c>
      <c r="AW147" s="12" t="s">
        <v>32</v>
      </c>
      <c r="AX147" s="12" t="s">
        <v>75</v>
      </c>
      <c r="AY147" s="219" t="s">
        <v>130</v>
      </c>
    </row>
    <row r="148" spans="1:65" s="13" customFormat="1" ht="11.25">
      <c r="B148" s="220"/>
      <c r="C148" s="221"/>
      <c r="D148" s="210" t="s">
        <v>136</v>
      </c>
      <c r="E148" s="222" t="s">
        <v>1</v>
      </c>
      <c r="F148" s="223" t="s">
        <v>138</v>
      </c>
      <c r="G148" s="221"/>
      <c r="H148" s="224">
        <v>84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136</v>
      </c>
      <c r="AU148" s="230" t="s">
        <v>82</v>
      </c>
      <c r="AV148" s="13" t="s">
        <v>135</v>
      </c>
      <c r="AW148" s="13" t="s">
        <v>32</v>
      </c>
      <c r="AX148" s="13" t="s">
        <v>82</v>
      </c>
      <c r="AY148" s="230" t="s">
        <v>130</v>
      </c>
    </row>
    <row r="149" spans="1:65" s="2" customFormat="1" ht="24" customHeight="1">
      <c r="A149" s="33"/>
      <c r="B149" s="34"/>
      <c r="C149" s="194" t="s">
        <v>151</v>
      </c>
      <c r="D149" s="194" t="s">
        <v>131</v>
      </c>
      <c r="E149" s="195" t="s">
        <v>177</v>
      </c>
      <c r="F149" s="196" t="s">
        <v>178</v>
      </c>
      <c r="G149" s="197" t="s">
        <v>134</v>
      </c>
      <c r="H149" s="198">
        <v>209.84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40</v>
      </c>
      <c r="O149" s="70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135</v>
      </c>
      <c r="AT149" s="206" t="s">
        <v>131</v>
      </c>
      <c r="AU149" s="206" t="s">
        <v>82</v>
      </c>
      <c r="AY149" s="16" t="s">
        <v>130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82</v>
      </c>
      <c r="BK149" s="207">
        <f>ROUND(I149*H149,2)</f>
        <v>0</v>
      </c>
      <c r="BL149" s="16" t="s">
        <v>135</v>
      </c>
      <c r="BM149" s="206" t="s">
        <v>169</v>
      </c>
    </row>
    <row r="150" spans="1:65" s="12" customFormat="1" ht="22.5">
      <c r="B150" s="208"/>
      <c r="C150" s="209"/>
      <c r="D150" s="210" t="s">
        <v>136</v>
      </c>
      <c r="E150" s="211" t="s">
        <v>1</v>
      </c>
      <c r="F150" s="212" t="s">
        <v>377</v>
      </c>
      <c r="G150" s="209"/>
      <c r="H150" s="213">
        <v>209.84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136</v>
      </c>
      <c r="AU150" s="219" t="s">
        <v>82</v>
      </c>
      <c r="AV150" s="12" t="s">
        <v>84</v>
      </c>
      <c r="AW150" s="12" t="s">
        <v>32</v>
      </c>
      <c r="AX150" s="12" t="s">
        <v>75</v>
      </c>
      <c r="AY150" s="219" t="s">
        <v>130</v>
      </c>
    </row>
    <row r="151" spans="1:65" s="13" customFormat="1" ht="11.25">
      <c r="B151" s="220"/>
      <c r="C151" s="221"/>
      <c r="D151" s="210" t="s">
        <v>136</v>
      </c>
      <c r="E151" s="222" t="s">
        <v>1</v>
      </c>
      <c r="F151" s="223" t="s">
        <v>138</v>
      </c>
      <c r="G151" s="221"/>
      <c r="H151" s="224">
        <v>209.84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136</v>
      </c>
      <c r="AU151" s="230" t="s">
        <v>82</v>
      </c>
      <c r="AV151" s="13" t="s">
        <v>135</v>
      </c>
      <c r="AW151" s="13" t="s">
        <v>32</v>
      </c>
      <c r="AX151" s="13" t="s">
        <v>82</v>
      </c>
      <c r="AY151" s="230" t="s">
        <v>130</v>
      </c>
    </row>
    <row r="152" spans="1:65" s="2" customFormat="1" ht="24" customHeight="1">
      <c r="A152" s="33"/>
      <c r="B152" s="34"/>
      <c r="C152" s="194" t="s">
        <v>173</v>
      </c>
      <c r="D152" s="194" t="s">
        <v>131</v>
      </c>
      <c r="E152" s="195" t="s">
        <v>187</v>
      </c>
      <c r="F152" s="196" t="s">
        <v>188</v>
      </c>
      <c r="G152" s="197" t="s">
        <v>134</v>
      </c>
      <c r="H152" s="198">
        <v>209.84</v>
      </c>
      <c r="I152" s="199"/>
      <c r="J152" s="200">
        <f>ROUND(I152*H152,2)</f>
        <v>0</v>
      </c>
      <c r="K152" s="201"/>
      <c r="L152" s="38"/>
      <c r="M152" s="202" t="s">
        <v>1</v>
      </c>
      <c r="N152" s="203" t="s">
        <v>40</v>
      </c>
      <c r="O152" s="70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135</v>
      </c>
      <c r="AT152" s="206" t="s">
        <v>131</v>
      </c>
      <c r="AU152" s="206" t="s">
        <v>82</v>
      </c>
      <c r="AY152" s="16" t="s">
        <v>130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82</v>
      </c>
      <c r="BK152" s="207">
        <f>ROUND(I152*H152,2)</f>
        <v>0</v>
      </c>
      <c r="BL152" s="16" t="s">
        <v>135</v>
      </c>
      <c r="BM152" s="206" t="s">
        <v>175</v>
      </c>
    </row>
    <row r="153" spans="1:65" s="12" customFormat="1" ht="11.25">
      <c r="B153" s="208"/>
      <c r="C153" s="209"/>
      <c r="D153" s="210" t="s">
        <v>136</v>
      </c>
      <c r="E153" s="211" t="s">
        <v>1</v>
      </c>
      <c r="F153" s="212" t="s">
        <v>378</v>
      </c>
      <c r="G153" s="209"/>
      <c r="H153" s="213">
        <v>209.84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136</v>
      </c>
      <c r="AU153" s="219" t="s">
        <v>82</v>
      </c>
      <c r="AV153" s="12" t="s">
        <v>84</v>
      </c>
      <c r="AW153" s="12" t="s">
        <v>32</v>
      </c>
      <c r="AX153" s="12" t="s">
        <v>75</v>
      </c>
      <c r="AY153" s="219" t="s">
        <v>130</v>
      </c>
    </row>
    <row r="154" spans="1:65" s="13" customFormat="1" ht="11.25">
      <c r="B154" s="220"/>
      <c r="C154" s="221"/>
      <c r="D154" s="210" t="s">
        <v>136</v>
      </c>
      <c r="E154" s="222" t="s">
        <v>1</v>
      </c>
      <c r="F154" s="223" t="s">
        <v>138</v>
      </c>
      <c r="G154" s="221"/>
      <c r="H154" s="224">
        <v>209.84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136</v>
      </c>
      <c r="AU154" s="230" t="s">
        <v>82</v>
      </c>
      <c r="AV154" s="13" t="s">
        <v>135</v>
      </c>
      <c r="AW154" s="13" t="s">
        <v>32</v>
      </c>
      <c r="AX154" s="13" t="s">
        <v>82</v>
      </c>
      <c r="AY154" s="230" t="s">
        <v>130</v>
      </c>
    </row>
    <row r="155" spans="1:65" s="2" customFormat="1" ht="16.5" customHeight="1">
      <c r="A155" s="33"/>
      <c r="B155" s="34"/>
      <c r="C155" s="194" t="s">
        <v>155</v>
      </c>
      <c r="D155" s="194" t="s">
        <v>131</v>
      </c>
      <c r="E155" s="195" t="s">
        <v>194</v>
      </c>
      <c r="F155" s="196" t="s">
        <v>195</v>
      </c>
      <c r="G155" s="197" t="s">
        <v>134</v>
      </c>
      <c r="H155" s="198">
        <v>84</v>
      </c>
      <c r="I155" s="199"/>
      <c r="J155" s="200">
        <f>ROUND(I155*H155,2)</f>
        <v>0</v>
      </c>
      <c r="K155" s="201"/>
      <c r="L155" s="38"/>
      <c r="M155" s="202" t="s">
        <v>1</v>
      </c>
      <c r="N155" s="203" t="s">
        <v>40</v>
      </c>
      <c r="O155" s="70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135</v>
      </c>
      <c r="AT155" s="206" t="s">
        <v>131</v>
      </c>
      <c r="AU155" s="206" t="s">
        <v>82</v>
      </c>
      <c r="AY155" s="16" t="s">
        <v>130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82</v>
      </c>
      <c r="BK155" s="207">
        <f>ROUND(I155*H155,2)</f>
        <v>0</v>
      </c>
      <c r="BL155" s="16" t="s">
        <v>135</v>
      </c>
      <c r="BM155" s="206" t="s">
        <v>179</v>
      </c>
    </row>
    <row r="156" spans="1:65" s="12" customFormat="1" ht="11.25">
      <c r="B156" s="208"/>
      <c r="C156" s="209"/>
      <c r="D156" s="210" t="s">
        <v>136</v>
      </c>
      <c r="E156" s="211" t="s">
        <v>1</v>
      </c>
      <c r="F156" s="212" t="s">
        <v>379</v>
      </c>
      <c r="G156" s="209"/>
      <c r="H156" s="213">
        <v>84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136</v>
      </c>
      <c r="AU156" s="219" t="s">
        <v>82</v>
      </c>
      <c r="AV156" s="12" t="s">
        <v>84</v>
      </c>
      <c r="AW156" s="12" t="s">
        <v>32</v>
      </c>
      <c r="AX156" s="12" t="s">
        <v>75</v>
      </c>
      <c r="AY156" s="219" t="s">
        <v>130</v>
      </c>
    </row>
    <row r="157" spans="1:65" s="13" customFormat="1" ht="11.25">
      <c r="B157" s="220"/>
      <c r="C157" s="221"/>
      <c r="D157" s="210" t="s">
        <v>136</v>
      </c>
      <c r="E157" s="222" t="s">
        <v>1</v>
      </c>
      <c r="F157" s="223" t="s">
        <v>138</v>
      </c>
      <c r="G157" s="221"/>
      <c r="H157" s="224">
        <v>84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136</v>
      </c>
      <c r="AU157" s="230" t="s">
        <v>82</v>
      </c>
      <c r="AV157" s="13" t="s">
        <v>135</v>
      </c>
      <c r="AW157" s="13" t="s">
        <v>32</v>
      </c>
      <c r="AX157" s="13" t="s">
        <v>82</v>
      </c>
      <c r="AY157" s="230" t="s">
        <v>130</v>
      </c>
    </row>
    <row r="158" spans="1:65" s="11" customFormat="1" ht="25.9" customHeight="1">
      <c r="B158" s="180"/>
      <c r="C158" s="181"/>
      <c r="D158" s="182" t="s">
        <v>74</v>
      </c>
      <c r="E158" s="183" t="s">
        <v>84</v>
      </c>
      <c r="F158" s="183" t="s">
        <v>209</v>
      </c>
      <c r="G158" s="181"/>
      <c r="H158" s="181"/>
      <c r="I158" s="184"/>
      <c r="J158" s="185">
        <f>BK158</f>
        <v>0</v>
      </c>
      <c r="K158" s="181"/>
      <c r="L158" s="186"/>
      <c r="M158" s="187"/>
      <c r="N158" s="188"/>
      <c r="O158" s="188"/>
      <c r="P158" s="189">
        <f>SUM(P159:P171)</f>
        <v>0</v>
      </c>
      <c r="Q158" s="188"/>
      <c r="R158" s="189">
        <f>SUM(R159:R171)</f>
        <v>0</v>
      </c>
      <c r="S158" s="188"/>
      <c r="T158" s="190">
        <f>SUM(T159:T171)</f>
        <v>0</v>
      </c>
      <c r="AR158" s="191" t="s">
        <v>82</v>
      </c>
      <c r="AT158" s="192" t="s">
        <v>74</v>
      </c>
      <c r="AU158" s="192" t="s">
        <v>75</v>
      </c>
      <c r="AY158" s="191" t="s">
        <v>130</v>
      </c>
      <c r="BK158" s="193">
        <f>SUM(BK159:BK171)</f>
        <v>0</v>
      </c>
    </row>
    <row r="159" spans="1:65" s="2" customFormat="1" ht="24" customHeight="1">
      <c r="A159" s="33"/>
      <c r="B159" s="34"/>
      <c r="C159" s="194" t="s">
        <v>181</v>
      </c>
      <c r="D159" s="194" t="s">
        <v>131</v>
      </c>
      <c r="E159" s="195" t="s">
        <v>211</v>
      </c>
      <c r="F159" s="196" t="s">
        <v>212</v>
      </c>
      <c r="G159" s="197" t="s">
        <v>134</v>
      </c>
      <c r="H159" s="198">
        <v>24.725000000000001</v>
      </c>
      <c r="I159" s="199"/>
      <c r="J159" s="200">
        <f>ROUND(I159*H159,2)</f>
        <v>0</v>
      </c>
      <c r="K159" s="201"/>
      <c r="L159" s="38"/>
      <c r="M159" s="202" t="s">
        <v>1</v>
      </c>
      <c r="N159" s="203" t="s">
        <v>40</v>
      </c>
      <c r="O159" s="70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135</v>
      </c>
      <c r="AT159" s="206" t="s">
        <v>131</v>
      </c>
      <c r="AU159" s="206" t="s">
        <v>82</v>
      </c>
      <c r="AY159" s="16" t="s">
        <v>130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82</v>
      </c>
      <c r="BK159" s="207">
        <f>ROUND(I159*H159,2)</f>
        <v>0</v>
      </c>
      <c r="BL159" s="16" t="s">
        <v>135</v>
      </c>
      <c r="BM159" s="206" t="s">
        <v>184</v>
      </c>
    </row>
    <row r="160" spans="1:65" s="12" customFormat="1" ht="11.25">
      <c r="B160" s="208"/>
      <c r="C160" s="209"/>
      <c r="D160" s="210" t="s">
        <v>136</v>
      </c>
      <c r="E160" s="211" t="s">
        <v>1</v>
      </c>
      <c r="F160" s="212" t="s">
        <v>380</v>
      </c>
      <c r="G160" s="209"/>
      <c r="H160" s="213">
        <v>24.725000000000001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136</v>
      </c>
      <c r="AU160" s="219" t="s">
        <v>82</v>
      </c>
      <c r="AV160" s="12" t="s">
        <v>84</v>
      </c>
      <c r="AW160" s="12" t="s">
        <v>32</v>
      </c>
      <c r="AX160" s="12" t="s">
        <v>75</v>
      </c>
      <c r="AY160" s="219" t="s">
        <v>130</v>
      </c>
    </row>
    <row r="161" spans="1:65" s="13" customFormat="1" ht="11.25">
      <c r="B161" s="220"/>
      <c r="C161" s="221"/>
      <c r="D161" s="210" t="s">
        <v>136</v>
      </c>
      <c r="E161" s="222" t="s">
        <v>1</v>
      </c>
      <c r="F161" s="223" t="s">
        <v>138</v>
      </c>
      <c r="G161" s="221"/>
      <c r="H161" s="224">
        <v>24.725000000000001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136</v>
      </c>
      <c r="AU161" s="230" t="s">
        <v>82</v>
      </c>
      <c r="AV161" s="13" t="s">
        <v>135</v>
      </c>
      <c r="AW161" s="13" t="s">
        <v>32</v>
      </c>
      <c r="AX161" s="13" t="s">
        <v>82</v>
      </c>
      <c r="AY161" s="230" t="s">
        <v>130</v>
      </c>
    </row>
    <row r="162" spans="1:65" s="2" customFormat="1" ht="16.5" customHeight="1">
      <c r="A162" s="33"/>
      <c r="B162" s="34"/>
      <c r="C162" s="194" t="s">
        <v>160</v>
      </c>
      <c r="D162" s="194" t="s">
        <v>131</v>
      </c>
      <c r="E162" s="195" t="s">
        <v>215</v>
      </c>
      <c r="F162" s="196" t="s">
        <v>216</v>
      </c>
      <c r="G162" s="197" t="s">
        <v>134</v>
      </c>
      <c r="H162" s="198">
        <v>8.0000000000000002E-3</v>
      </c>
      <c r="I162" s="199"/>
      <c r="J162" s="200">
        <f>ROUND(I162*H162,2)</f>
        <v>0</v>
      </c>
      <c r="K162" s="201"/>
      <c r="L162" s="38"/>
      <c r="M162" s="202" t="s">
        <v>1</v>
      </c>
      <c r="N162" s="203" t="s">
        <v>40</v>
      </c>
      <c r="O162" s="70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6" t="s">
        <v>135</v>
      </c>
      <c r="AT162" s="206" t="s">
        <v>131</v>
      </c>
      <c r="AU162" s="206" t="s">
        <v>82</v>
      </c>
      <c r="AY162" s="16" t="s">
        <v>130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82</v>
      </c>
      <c r="BK162" s="207">
        <f>ROUND(I162*H162,2)</f>
        <v>0</v>
      </c>
      <c r="BL162" s="16" t="s">
        <v>135</v>
      </c>
      <c r="BM162" s="206" t="s">
        <v>189</v>
      </c>
    </row>
    <row r="163" spans="1:65" s="14" customFormat="1" ht="11.25">
      <c r="B163" s="231"/>
      <c r="C163" s="232"/>
      <c r="D163" s="210" t="s">
        <v>136</v>
      </c>
      <c r="E163" s="233" t="s">
        <v>1</v>
      </c>
      <c r="F163" s="234" t="s">
        <v>185</v>
      </c>
      <c r="G163" s="232"/>
      <c r="H163" s="233" t="s">
        <v>1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136</v>
      </c>
      <c r="AU163" s="240" t="s">
        <v>82</v>
      </c>
      <c r="AV163" s="14" t="s">
        <v>82</v>
      </c>
      <c r="AW163" s="14" t="s">
        <v>32</v>
      </c>
      <c r="AX163" s="14" t="s">
        <v>75</v>
      </c>
      <c r="AY163" s="240" t="s">
        <v>130</v>
      </c>
    </row>
    <row r="164" spans="1:65" s="12" customFormat="1" ht="11.25">
      <c r="B164" s="208"/>
      <c r="C164" s="209"/>
      <c r="D164" s="210" t="s">
        <v>136</v>
      </c>
      <c r="E164" s="211" t="s">
        <v>1</v>
      </c>
      <c r="F164" s="212" t="s">
        <v>381</v>
      </c>
      <c r="G164" s="209"/>
      <c r="H164" s="213">
        <v>8.0000000000000002E-3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136</v>
      </c>
      <c r="AU164" s="219" t="s">
        <v>82</v>
      </c>
      <c r="AV164" s="12" t="s">
        <v>84</v>
      </c>
      <c r="AW164" s="12" t="s">
        <v>32</v>
      </c>
      <c r="AX164" s="12" t="s">
        <v>75</v>
      </c>
      <c r="AY164" s="219" t="s">
        <v>130</v>
      </c>
    </row>
    <row r="165" spans="1:65" s="13" customFormat="1" ht="11.25">
      <c r="B165" s="220"/>
      <c r="C165" s="221"/>
      <c r="D165" s="210" t="s">
        <v>136</v>
      </c>
      <c r="E165" s="222" t="s">
        <v>1</v>
      </c>
      <c r="F165" s="223" t="s">
        <v>138</v>
      </c>
      <c r="G165" s="221"/>
      <c r="H165" s="224">
        <v>8.0000000000000002E-3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136</v>
      </c>
      <c r="AU165" s="230" t="s">
        <v>82</v>
      </c>
      <c r="AV165" s="13" t="s">
        <v>135</v>
      </c>
      <c r="AW165" s="13" t="s">
        <v>32</v>
      </c>
      <c r="AX165" s="13" t="s">
        <v>82</v>
      </c>
      <c r="AY165" s="230" t="s">
        <v>130</v>
      </c>
    </row>
    <row r="166" spans="1:65" s="2" customFormat="1" ht="16.5" customHeight="1">
      <c r="A166" s="33"/>
      <c r="B166" s="34"/>
      <c r="C166" s="194" t="s">
        <v>193</v>
      </c>
      <c r="D166" s="194" t="s">
        <v>131</v>
      </c>
      <c r="E166" s="195" t="s">
        <v>382</v>
      </c>
      <c r="F166" s="196" t="s">
        <v>383</v>
      </c>
      <c r="G166" s="197" t="s">
        <v>134</v>
      </c>
      <c r="H166" s="198">
        <v>33.432000000000002</v>
      </c>
      <c r="I166" s="199"/>
      <c r="J166" s="200">
        <f>ROUND(I166*H166,2)</f>
        <v>0</v>
      </c>
      <c r="K166" s="201"/>
      <c r="L166" s="38"/>
      <c r="M166" s="202" t="s">
        <v>1</v>
      </c>
      <c r="N166" s="203" t="s">
        <v>40</v>
      </c>
      <c r="O166" s="70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6" t="s">
        <v>135</v>
      </c>
      <c r="AT166" s="206" t="s">
        <v>131</v>
      </c>
      <c r="AU166" s="206" t="s">
        <v>82</v>
      </c>
      <c r="AY166" s="16" t="s">
        <v>130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82</v>
      </c>
      <c r="BK166" s="207">
        <f>ROUND(I166*H166,2)</f>
        <v>0</v>
      </c>
      <c r="BL166" s="16" t="s">
        <v>135</v>
      </c>
      <c r="BM166" s="206" t="s">
        <v>196</v>
      </c>
    </row>
    <row r="167" spans="1:65" s="12" customFormat="1" ht="11.25">
      <c r="B167" s="208"/>
      <c r="C167" s="209"/>
      <c r="D167" s="210" t="s">
        <v>136</v>
      </c>
      <c r="E167" s="211" t="s">
        <v>1</v>
      </c>
      <c r="F167" s="212" t="s">
        <v>384</v>
      </c>
      <c r="G167" s="209"/>
      <c r="H167" s="213">
        <v>33.432000000000002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136</v>
      </c>
      <c r="AU167" s="219" t="s">
        <v>82</v>
      </c>
      <c r="AV167" s="12" t="s">
        <v>84</v>
      </c>
      <c r="AW167" s="12" t="s">
        <v>32</v>
      </c>
      <c r="AX167" s="12" t="s">
        <v>75</v>
      </c>
      <c r="AY167" s="219" t="s">
        <v>130</v>
      </c>
    </row>
    <row r="168" spans="1:65" s="13" customFormat="1" ht="11.25">
      <c r="B168" s="220"/>
      <c r="C168" s="221"/>
      <c r="D168" s="210" t="s">
        <v>136</v>
      </c>
      <c r="E168" s="222" t="s">
        <v>1</v>
      </c>
      <c r="F168" s="223" t="s">
        <v>138</v>
      </c>
      <c r="G168" s="221"/>
      <c r="H168" s="224">
        <v>33.432000000000002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136</v>
      </c>
      <c r="AU168" s="230" t="s">
        <v>82</v>
      </c>
      <c r="AV168" s="13" t="s">
        <v>135</v>
      </c>
      <c r="AW168" s="13" t="s">
        <v>32</v>
      </c>
      <c r="AX168" s="13" t="s">
        <v>82</v>
      </c>
      <c r="AY168" s="230" t="s">
        <v>130</v>
      </c>
    </row>
    <row r="169" spans="1:65" s="2" customFormat="1" ht="24" customHeight="1">
      <c r="A169" s="33"/>
      <c r="B169" s="34"/>
      <c r="C169" s="194" t="s">
        <v>165</v>
      </c>
      <c r="D169" s="194" t="s">
        <v>131</v>
      </c>
      <c r="E169" s="195" t="s">
        <v>224</v>
      </c>
      <c r="F169" s="196" t="s">
        <v>225</v>
      </c>
      <c r="G169" s="197" t="s">
        <v>226</v>
      </c>
      <c r="H169" s="198">
        <v>160</v>
      </c>
      <c r="I169" s="199"/>
      <c r="J169" s="200">
        <f>ROUND(I169*H169,2)</f>
        <v>0</v>
      </c>
      <c r="K169" s="201"/>
      <c r="L169" s="38"/>
      <c r="M169" s="202" t="s">
        <v>1</v>
      </c>
      <c r="N169" s="203" t="s">
        <v>40</v>
      </c>
      <c r="O169" s="70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6" t="s">
        <v>135</v>
      </c>
      <c r="AT169" s="206" t="s">
        <v>131</v>
      </c>
      <c r="AU169" s="206" t="s">
        <v>82</v>
      </c>
      <c r="AY169" s="16" t="s">
        <v>130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82</v>
      </c>
      <c r="BK169" s="207">
        <f>ROUND(I169*H169,2)</f>
        <v>0</v>
      </c>
      <c r="BL169" s="16" t="s">
        <v>135</v>
      </c>
      <c r="BM169" s="206" t="s">
        <v>200</v>
      </c>
    </row>
    <row r="170" spans="1:65" s="12" customFormat="1" ht="11.25">
      <c r="B170" s="208"/>
      <c r="C170" s="209"/>
      <c r="D170" s="210" t="s">
        <v>136</v>
      </c>
      <c r="E170" s="211" t="s">
        <v>1</v>
      </c>
      <c r="F170" s="212" t="s">
        <v>385</v>
      </c>
      <c r="G170" s="209"/>
      <c r="H170" s="213">
        <v>160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136</v>
      </c>
      <c r="AU170" s="219" t="s">
        <v>82</v>
      </c>
      <c r="AV170" s="12" t="s">
        <v>84</v>
      </c>
      <c r="AW170" s="12" t="s">
        <v>32</v>
      </c>
      <c r="AX170" s="12" t="s">
        <v>75</v>
      </c>
      <c r="AY170" s="219" t="s">
        <v>130</v>
      </c>
    </row>
    <row r="171" spans="1:65" s="13" customFormat="1" ht="11.25">
      <c r="B171" s="220"/>
      <c r="C171" s="221"/>
      <c r="D171" s="210" t="s">
        <v>136</v>
      </c>
      <c r="E171" s="222" t="s">
        <v>1</v>
      </c>
      <c r="F171" s="223" t="s">
        <v>138</v>
      </c>
      <c r="G171" s="221"/>
      <c r="H171" s="224">
        <v>160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136</v>
      </c>
      <c r="AU171" s="230" t="s">
        <v>82</v>
      </c>
      <c r="AV171" s="13" t="s">
        <v>135</v>
      </c>
      <c r="AW171" s="13" t="s">
        <v>32</v>
      </c>
      <c r="AX171" s="13" t="s">
        <v>82</v>
      </c>
      <c r="AY171" s="230" t="s">
        <v>130</v>
      </c>
    </row>
    <row r="172" spans="1:65" s="11" customFormat="1" ht="25.9" customHeight="1">
      <c r="B172" s="180"/>
      <c r="C172" s="181"/>
      <c r="D172" s="182" t="s">
        <v>74</v>
      </c>
      <c r="E172" s="183" t="s">
        <v>142</v>
      </c>
      <c r="F172" s="183" t="s">
        <v>229</v>
      </c>
      <c r="G172" s="181"/>
      <c r="H172" s="181"/>
      <c r="I172" s="184"/>
      <c r="J172" s="185">
        <f>BK172</f>
        <v>0</v>
      </c>
      <c r="K172" s="181"/>
      <c r="L172" s="186"/>
      <c r="M172" s="187"/>
      <c r="N172" s="188"/>
      <c r="O172" s="188"/>
      <c r="P172" s="189">
        <f>SUM(P173:P187)</f>
        <v>0</v>
      </c>
      <c r="Q172" s="188"/>
      <c r="R172" s="189">
        <f>SUM(R173:R187)</f>
        <v>0</v>
      </c>
      <c r="S172" s="188"/>
      <c r="T172" s="190">
        <f>SUM(T173:T187)</f>
        <v>0</v>
      </c>
      <c r="AR172" s="191" t="s">
        <v>82</v>
      </c>
      <c r="AT172" s="192" t="s">
        <v>74</v>
      </c>
      <c r="AU172" s="192" t="s">
        <v>75</v>
      </c>
      <c r="AY172" s="191" t="s">
        <v>130</v>
      </c>
      <c r="BK172" s="193">
        <f>SUM(BK173:BK187)</f>
        <v>0</v>
      </c>
    </row>
    <row r="173" spans="1:65" s="2" customFormat="1" ht="16.5" customHeight="1">
      <c r="A173" s="33"/>
      <c r="B173" s="34"/>
      <c r="C173" s="194" t="s">
        <v>8</v>
      </c>
      <c r="D173" s="194" t="s">
        <v>131</v>
      </c>
      <c r="E173" s="195" t="s">
        <v>230</v>
      </c>
      <c r="F173" s="196" t="s">
        <v>231</v>
      </c>
      <c r="G173" s="197" t="s">
        <v>134</v>
      </c>
      <c r="H173" s="198">
        <v>10.189</v>
      </c>
      <c r="I173" s="199"/>
      <c r="J173" s="200">
        <f>ROUND(I173*H173,2)</f>
        <v>0</v>
      </c>
      <c r="K173" s="201"/>
      <c r="L173" s="38"/>
      <c r="M173" s="202" t="s">
        <v>1</v>
      </c>
      <c r="N173" s="203" t="s">
        <v>40</v>
      </c>
      <c r="O173" s="70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6" t="s">
        <v>135</v>
      </c>
      <c r="AT173" s="206" t="s">
        <v>131</v>
      </c>
      <c r="AU173" s="206" t="s">
        <v>82</v>
      </c>
      <c r="AY173" s="16" t="s">
        <v>130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82</v>
      </c>
      <c r="BK173" s="207">
        <f>ROUND(I173*H173,2)</f>
        <v>0</v>
      </c>
      <c r="BL173" s="16" t="s">
        <v>135</v>
      </c>
      <c r="BM173" s="206" t="s">
        <v>204</v>
      </c>
    </row>
    <row r="174" spans="1:65" s="12" customFormat="1" ht="11.25">
      <c r="B174" s="208"/>
      <c r="C174" s="209"/>
      <c r="D174" s="210" t="s">
        <v>136</v>
      </c>
      <c r="E174" s="211" t="s">
        <v>1</v>
      </c>
      <c r="F174" s="212" t="s">
        <v>386</v>
      </c>
      <c r="G174" s="209"/>
      <c r="H174" s="213">
        <v>10.189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136</v>
      </c>
      <c r="AU174" s="219" t="s">
        <v>82</v>
      </c>
      <c r="AV174" s="12" t="s">
        <v>84</v>
      </c>
      <c r="AW174" s="12" t="s">
        <v>32</v>
      </c>
      <c r="AX174" s="12" t="s">
        <v>75</v>
      </c>
      <c r="AY174" s="219" t="s">
        <v>130</v>
      </c>
    </row>
    <row r="175" spans="1:65" s="13" customFormat="1" ht="11.25">
      <c r="B175" s="220"/>
      <c r="C175" s="221"/>
      <c r="D175" s="210" t="s">
        <v>136</v>
      </c>
      <c r="E175" s="222" t="s">
        <v>1</v>
      </c>
      <c r="F175" s="223" t="s">
        <v>138</v>
      </c>
      <c r="G175" s="221"/>
      <c r="H175" s="224">
        <v>10.189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136</v>
      </c>
      <c r="AU175" s="230" t="s">
        <v>82</v>
      </c>
      <c r="AV175" s="13" t="s">
        <v>135</v>
      </c>
      <c r="AW175" s="13" t="s">
        <v>32</v>
      </c>
      <c r="AX175" s="13" t="s">
        <v>82</v>
      </c>
      <c r="AY175" s="230" t="s">
        <v>130</v>
      </c>
    </row>
    <row r="176" spans="1:65" s="2" customFormat="1" ht="24" customHeight="1">
      <c r="A176" s="33"/>
      <c r="B176" s="34"/>
      <c r="C176" s="194" t="s">
        <v>210</v>
      </c>
      <c r="D176" s="194" t="s">
        <v>131</v>
      </c>
      <c r="E176" s="195" t="s">
        <v>235</v>
      </c>
      <c r="F176" s="196" t="s">
        <v>236</v>
      </c>
      <c r="G176" s="197" t="s">
        <v>134</v>
      </c>
      <c r="H176" s="198">
        <v>1.8</v>
      </c>
      <c r="I176" s="199"/>
      <c r="J176" s="200">
        <f>ROUND(I176*H176,2)</f>
        <v>0</v>
      </c>
      <c r="K176" s="201"/>
      <c r="L176" s="38"/>
      <c r="M176" s="202" t="s">
        <v>1</v>
      </c>
      <c r="N176" s="203" t="s">
        <v>40</v>
      </c>
      <c r="O176" s="70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6" t="s">
        <v>135</v>
      </c>
      <c r="AT176" s="206" t="s">
        <v>131</v>
      </c>
      <c r="AU176" s="206" t="s">
        <v>82</v>
      </c>
      <c r="AY176" s="16" t="s">
        <v>130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82</v>
      </c>
      <c r="BK176" s="207">
        <f>ROUND(I176*H176,2)</f>
        <v>0</v>
      </c>
      <c r="BL176" s="16" t="s">
        <v>135</v>
      </c>
      <c r="BM176" s="206" t="s">
        <v>207</v>
      </c>
    </row>
    <row r="177" spans="1:65" s="12" customFormat="1" ht="11.25">
      <c r="B177" s="208"/>
      <c r="C177" s="209"/>
      <c r="D177" s="210" t="s">
        <v>136</v>
      </c>
      <c r="E177" s="211" t="s">
        <v>1</v>
      </c>
      <c r="F177" s="212" t="s">
        <v>387</v>
      </c>
      <c r="G177" s="209"/>
      <c r="H177" s="213">
        <v>1.8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136</v>
      </c>
      <c r="AU177" s="219" t="s">
        <v>82</v>
      </c>
      <c r="AV177" s="12" t="s">
        <v>84</v>
      </c>
      <c r="AW177" s="12" t="s">
        <v>32</v>
      </c>
      <c r="AX177" s="12" t="s">
        <v>75</v>
      </c>
      <c r="AY177" s="219" t="s">
        <v>130</v>
      </c>
    </row>
    <row r="178" spans="1:65" s="13" customFormat="1" ht="11.25">
      <c r="B178" s="220"/>
      <c r="C178" s="221"/>
      <c r="D178" s="210" t="s">
        <v>136</v>
      </c>
      <c r="E178" s="222" t="s">
        <v>1</v>
      </c>
      <c r="F178" s="223" t="s">
        <v>138</v>
      </c>
      <c r="G178" s="221"/>
      <c r="H178" s="224">
        <v>1.8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136</v>
      </c>
      <c r="AU178" s="230" t="s">
        <v>82</v>
      </c>
      <c r="AV178" s="13" t="s">
        <v>135</v>
      </c>
      <c r="AW178" s="13" t="s">
        <v>32</v>
      </c>
      <c r="AX178" s="13" t="s">
        <v>82</v>
      </c>
      <c r="AY178" s="230" t="s">
        <v>130</v>
      </c>
    </row>
    <row r="179" spans="1:65" s="2" customFormat="1" ht="24" customHeight="1">
      <c r="A179" s="33"/>
      <c r="B179" s="34"/>
      <c r="C179" s="194" t="s">
        <v>175</v>
      </c>
      <c r="D179" s="194" t="s">
        <v>131</v>
      </c>
      <c r="E179" s="195" t="s">
        <v>239</v>
      </c>
      <c r="F179" s="196" t="s">
        <v>240</v>
      </c>
      <c r="G179" s="197" t="s">
        <v>134</v>
      </c>
      <c r="H179" s="198">
        <v>24.277999999999999</v>
      </c>
      <c r="I179" s="199"/>
      <c r="J179" s="200">
        <f>ROUND(I179*H179,2)</f>
        <v>0</v>
      </c>
      <c r="K179" s="201"/>
      <c r="L179" s="38"/>
      <c r="M179" s="202" t="s">
        <v>1</v>
      </c>
      <c r="N179" s="203" t="s">
        <v>40</v>
      </c>
      <c r="O179" s="70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6" t="s">
        <v>135</v>
      </c>
      <c r="AT179" s="206" t="s">
        <v>131</v>
      </c>
      <c r="AU179" s="206" t="s">
        <v>82</v>
      </c>
      <c r="AY179" s="16" t="s">
        <v>130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82</v>
      </c>
      <c r="BK179" s="207">
        <f>ROUND(I179*H179,2)</f>
        <v>0</v>
      </c>
      <c r="BL179" s="16" t="s">
        <v>135</v>
      </c>
      <c r="BM179" s="206" t="s">
        <v>213</v>
      </c>
    </row>
    <row r="180" spans="1:65" s="12" customFormat="1" ht="11.25">
      <c r="B180" s="208"/>
      <c r="C180" s="209"/>
      <c r="D180" s="210" t="s">
        <v>136</v>
      </c>
      <c r="E180" s="211" t="s">
        <v>1</v>
      </c>
      <c r="F180" s="212" t="s">
        <v>388</v>
      </c>
      <c r="G180" s="209"/>
      <c r="H180" s="213">
        <v>24.277999999999999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136</v>
      </c>
      <c r="AU180" s="219" t="s">
        <v>82</v>
      </c>
      <c r="AV180" s="12" t="s">
        <v>84</v>
      </c>
      <c r="AW180" s="12" t="s">
        <v>32</v>
      </c>
      <c r="AX180" s="12" t="s">
        <v>75</v>
      </c>
      <c r="AY180" s="219" t="s">
        <v>130</v>
      </c>
    </row>
    <row r="181" spans="1:65" s="13" customFormat="1" ht="11.25">
      <c r="B181" s="220"/>
      <c r="C181" s="221"/>
      <c r="D181" s="210" t="s">
        <v>136</v>
      </c>
      <c r="E181" s="222" t="s">
        <v>1</v>
      </c>
      <c r="F181" s="223" t="s">
        <v>138</v>
      </c>
      <c r="G181" s="221"/>
      <c r="H181" s="224">
        <v>24.277999999999999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136</v>
      </c>
      <c r="AU181" s="230" t="s">
        <v>82</v>
      </c>
      <c r="AV181" s="13" t="s">
        <v>135</v>
      </c>
      <c r="AW181" s="13" t="s">
        <v>32</v>
      </c>
      <c r="AX181" s="13" t="s">
        <v>82</v>
      </c>
      <c r="AY181" s="230" t="s">
        <v>130</v>
      </c>
    </row>
    <row r="182" spans="1:65" s="2" customFormat="1" ht="16.5" customHeight="1">
      <c r="A182" s="33"/>
      <c r="B182" s="34"/>
      <c r="C182" s="194" t="s">
        <v>219</v>
      </c>
      <c r="D182" s="194" t="s">
        <v>131</v>
      </c>
      <c r="E182" s="195" t="s">
        <v>244</v>
      </c>
      <c r="F182" s="196" t="s">
        <v>245</v>
      </c>
      <c r="G182" s="197" t="s">
        <v>140</v>
      </c>
      <c r="H182" s="198">
        <v>0.99099999999999999</v>
      </c>
      <c r="I182" s="199"/>
      <c r="J182" s="200">
        <f>ROUND(I182*H182,2)</f>
        <v>0</v>
      </c>
      <c r="K182" s="201"/>
      <c r="L182" s="38"/>
      <c r="M182" s="202" t="s">
        <v>1</v>
      </c>
      <c r="N182" s="203" t="s">
        <v>40</v>
      </c>
      <c r="O182" s="70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6" t="s">
        <v>135</v>
      </c>
      <c r="AT182" s="206" t="s">
        <v>131</v>
      </c>
      <c r="AU182" s="206" t="s">
        <v>82</v>
      </c>
      <c r="AY182" s="16" t="s">
        <v>130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82</v>
      </c>
      <c r="BK182" s="207">
        <f>ROUND(I182*H182,2)</f>
        <v>0</v>
      </c>
      <c r="BL182" s="16" t="s">
        <v>135</v>
      </c>
      <c r="BM182" s="206" t="s">
        <v>217</v>
      </c>
    </row>
    <row r="183" spans="1:65" s="12" customFormat="1" ht="11.25">
      <c r="B183" s="208"/>
      <c r="C183" s="209"/>
      <c r="D183" s="210" t="s">
        <v>136</v>
      </c>
      <c r="E183" s="211" t="s">
        <v>1</v>
      </c>
      <c r="F183" s="212" t="s">
        <v>389</v>
      </c>
      <c r="G183" s="209"/>
      <c r="H183" s="213">
        <v>0.99099999999999999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136</v>
      </c>
      <c r="AU183" s="219" t="s">
        <v>82</v>
      </c>
      <c r="AV183" s="12" t="s">
        <v>84</v>
      </c>
      <c r="AW183" s="12" t="s">
        <v>32</v>
      </c>
      <c r="AX183" s="12" t="s">
        <v>75</v>
      </c>
      <c r="AY183" s="219" t="s">
        <v>130</v>
      </c>
    </row>
    <row r="184" spans="1:65" s="13" customFormat="1" ht="11.25">
      <c r="B184" s="220"/>
      <c r="C184" s="221"/>
      <c r="D184" s="210" t="s">
        <v>136</v>
      </c>
      <c r="E184" s="222" t="s">
        <v>1</v>
      </c>
      <c r="F184" s="223" t="s">
        <v>138</v>
      </c>
      <c r="G184" s="221"/>
      <c r="H184" s="224">
        <v>0.99099999999999999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136</v>
      </c>
      <c r="AU184" s="230" t="s">
        <v>82</v>
      </c>
      <c r="AV184" s="13" t="s">
        <v>135</v>
      </c>
      <c r="AW184" s="13" t="s">
        <v>32</v>
      </c>
      <c r="AX184" s="13" t="s">
        <v>82</v>
      </c>
      <c r="AY184" s="230" t="s">
        <v>130</v>
      </c>
    </row>
    <row r="185" spans="1:65" s="2" customFormat="1" ht="24" customHeight="1">
      <c r="A185" s="33"/>
      <c r="B185" s="34"/>
      <c r="C185" s="194" t="s">
        <v>179</v>
      </c>
      <c r="D185" s="194" t="s">
        <v>131</v>
      </c>
      <c r="E185" s="195" t="s">
        <v>248</v>
      </c>
      <c r="F185" s="196" t="s">
        <v>249</v>
      </c>
      <c r="G185" s="197" t="s">
        <v>140</v>
      </c>
      <c r="H185" s="198">
        <v>0.82099999999999995</v>
      </c>
      <c r="I185" s="199"/>
      <c r="J185" s="200">
        <f>ROUND(I185*H185,2)</f>
        <v>0</v>
      </c>
      <c r="K185" s="201"/>
      <c r="L185" s="38"/>
      <c r="M185" s="202" t="s">
        <v>1</v>
      </c>
      <c r="N185" s="203" t="s">
        <v>40</v>
      </c>
      <c r="O185" s="70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6" t="s">
        <v>135</v>
      </c>
      <c r="AT185" s="206" t="s">
        <v>131</v>
      </c>
      <c r="AU185" s="206" t="s">
        <v>82</v>
      </c>
      <c r="AY185" s="16" t="s">
        <v>130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6" t="s">
        <v>82</v>
      </c>
      <c r="BK185" s="207">
        <f>ROUND(I185*H185,2)</f>
        <v>0</v>
      </c>
      <c r="BL185" s="16" t="s">
        <v>135</v>
      </c>
      <c r="BM185" s="206" t="s">
        <v>222</v>
      </c>
    </row>
    <row r="186" spans="1:65" s="12" customFormat="1" ht="11.25">
      <c r="B186" s="208"/>
      <c r="C186" s="209"/>
      <c r="D186" s="210" t="s">
        <v>136</v>
      </c>
      <c r="E186" s="211" t="s">
        <v>1</v>
      </c>
      <c r="F186" s="212" t="s">
        <v>390</v>
      </c>
      <c r="G186" s="209"/>
      <c r="H186" s="213">
        <v>0.82099999999999995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136</v>
      </c>
      <c r="AU186" s="219" t="s">
        <v>82</v>
      </c>
      <c r="AV186" s="12" t="s">
        <v>84</v>
      </c>
      <c r="AW186" s="12" t="s">
        <v>32</v>
      </c>
      <c r="AX186" s="12" t="s">
        <v>75</v>
      </c>
      <c r="AY186" s="219" t="s">
        <v>130</v>
      </c>
    </row>
    <row r="187" spans="1:65" s="13" customFormat="1" ht="11.25">
      <c r="B187" s="220"/>
      <c r="C187" s="221"/>
      <c r="D187" s="210" t="s">
        <v>136</v>
      </c>
      <c r="E187" s="222" t="s">
        <v>1</v>
      </c>
      <c r="F187" s="223" t="s">
        <v>138</v>
      </c>
      <c r="G187" s="221"/>
      <c r="H187" s="224">
        <v>0.82099999999999995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136</v>
      </c>
      <c r="AU187" s="230" t="s">
        <v>82</v>
      </c>
      <c r="AV187" s="13" t="s">
        <v>135</v>
      </c>
      <c r="AW187" s="13" t="s">
        <v>32</v>
      </c>
      <c r="AX187" s="13" t="s">
        <v>82</v>
      </c>
      <c r="AY187" s="230" t="s">
        <v>130</v>
      </c>
    </row>
    <row r="188" spans="1:65" s="11" customFormat="1" ht="25.9" customHeight="1">
      <c r="B188" s="180"/>
      <c r="C188" s="181"/>
      <c r="D188" s="182" t="s">
        <v>74</v>
      </c>
      <c r="E188" s="183" t="s">
        <v>135</v>
      </c>
      <c r="F188" s="183" t="s">
        <v>252</v>
      </c>
      <c r="G188" s="181"/>
      <c r="H188" s="181"/>
      <c r="I188" s="184"/>
      <c r="J188" s="185">
        <f>BK188</f>
        <v>0</v>
      </c>
      <c r="K188" s="181"/>
      <c r="L188" s="186"/>
      <c r="M188" s="187"/>
      <c r="N188" s="188"/>
      <c r="O188" s="188"/>
      <c r="P188" s="189">
        <f>SUM(P189:P200)</f>
        <v>0</v>
      </c>
      <c r="Q188" s="188"/>
      <c r="R188" s="189">
        <f>SUM(R189:R200)</f>
        <v>0</v>
      </c>
      <c r="S188" s="188"/>
      <c r="T188" s="190">
        <f>SUM(T189:T200)</f>
        <v>0</v>
      </c>
      <c r="AR188" s="191" t="s">
        <v>82</v>
      </c>
      <c r="AT188" s="192" t="s">
        <v>74</v>
      </c>
      <c r="AU188" s="192" t="s">
        <v>75</v>
      </c>
      <c r="AY188" s="191" t="s">
        <v>130</v>
      </c>
      <c r="BK188" s="193">
        <f>SUM(BK189:BK200)</f>
        <v>0</v>
      </c>
    </row>
    <row r="189" spans="1:65" s="2" customFormat="1" ht="24" customHeight="1">
      <c r="A189" s="33"/>
      <c r="B189" s="34"/>
      <c r="C189" s="194" t="s">
        <v>7</v>
      </c>
      <c r="D189" s="194" t="s">
        <v>131</v>
      </c>
      <c r="E189" s="195" t="s">
        <v>254</v>
      </c>
      <c r="F189" s="196" t="s">
        <v>255</v>
      </c>
      <c r="G189" s="197" t="s">
        <v>134</v>
      </c>
      <c r="H189" s="198">
        <v>12.537000000000001</v>
      </c>
      <c r="I189" s="199"/>
      <c r="J189" s="200">
        <f>ROUND(I189*H189,2)</f>
        <v>0</v>
      </c>
      <c r="K189" s="201"/>
      <c r="L189" s="38"/>
      <c r="M189" s="202" t="s">
        <v>1</v>
      </c>
      <c r="N189" s="203" t="s">
        <v>40</v>
      </c>
      <c r="O189" s="70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6" t="s">
        <v>135</v>
      </c>
      <c r="AT189" s="206" t="s">
        <v>131</v>
      </c>
      <c r="AU189" s="206" t="s">
        <v>82</v>
      </c>
      <c r="AY189" s="16" t="s">
        <v>130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82</v>
      </c>
      <c r="BK189" s="207">
        <f>ROUND(I189*H189,2)</f>
        <v>0</v>
      </c>
      <c r="BL189" s="16" t="s">
        <v>135</v>
      </c>
      <c r="BM189" s="206" t="s">
        <v>227</v>
      </c>
    </row>
    <row r="190" spans="1:65" s="14" customFormat="1" ht="11.25">
      <c r="B190" s="231"/>
      <c r="C190" s="232"/>
      <c r="D190" s="210" t="s">
        <v>136</v>
      </c>
      <c r="E190" s="233" t="s">
        <v>1</v>
      </c>
      <c r="F190" s="234" t="s">
        <v>185</v>
      </c>
      <c r="G190" s="232"/>
      <c r="H190" s="233" t="s">
        <v>1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136</v>
      </c>
      <c r="AU190" s="240" t="s">
        <v>82</v>
      </c>
      <c r="AV190" s="14" t="s">
        <v>82</v>
      </c>
      <c r="AW190" s="14" t="s">
        <v>32</v>
      </c>
      <c r="AX190" s="14" t="s">
        <v>75</v>
      </c>
      <c r="AY190" s="240" t="s">
        <v>130</v>
      </c>
    </row>
    <row r="191" spans="1:65" s="12" customFormat="1" ht="11.25">
      <c r="B191" s="208"/>
      <c r="C191" s="209"/>
      <c r="D191" s="210" t="s">
        <v>136</v>
      </c>
      <c r="E191" s="211" t="s">
        <v>1</v>
      </c>
      <c r="F191" s="212" t="s">
        <v>391</v>
      </c>
      <c r="G191" s="209"/>
      <c r="H191" s="213">
        <v>12.537000000000001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136</v>
      </c>
      <c r="AU191" s="219" t="s">
        <v>82</v>
      </c>
      <c r="AV191" s="12" t="s">
        <v>84</v>
      </c>
      <c r="AW191" s="12" t="s">
        <v>32</v>
      </c>
      <c r="AX191" s="12" t="s">
        <v>75</v>
      </c>
      <c r="AY191" s="219" t="s">
        <v>130</v>
      </c>
    </row>
    <row r="192" spans="1:65" s="13" customFormat="1" ht="11.25">
      <c r="B192" s="220"/>
      <c r="C192" s="221"/>
      <c r="D192" s="210" t="s">
        <v>136</v>
      </c>
      <c r="E192" s="222" t="s">
        <v>1</v>
      </c>
      <c r="F192" s="223" t="s">
        <v>138</v>
      </c>
      <c r="G192" s="221"/>
      <c r="H192" s="224">
        <v>12.537000000000001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136</v>
      </c>
      <c r="AU192" s="230" t="s">
        <v>82</v>
      </c>
      <c r="AV192" s="13" t="s">
        <v>135</v>
      </c>
      <c r="AW192" s="13" t="s">
        <v>32</v>
      </c>
      <c r="AX192" s="13" t="s">
        <v>82</v>
      </c>
      <c r="AY192" s="230" t="s">
        <v>130</v>
      </c>
    </row>
    <row r="193" spans="1:65" s="2" customFormat="1" ht="16.5" customHeight="1">
      <c r="A193" s="33"/>
      <c r="B193" s="34"/>
      <c r="C193" s="194" t="s">
        <v>184</v>
      </c>
      <c r="D193" s="194" t="s">
        <v>131</v>
      </c>
      <c r="E193" s="195" t="s">
        <v>258</v>
      </c>
      <c r="F193" s="196" t="s">
        <v>259</v>
      </c>
      <c r="G193" s="197" t="s">
        <v>134</v>
      </c>
      <c r="H193" s="198">
        <v>90.3</v>
      </c>
      <c r="I193" s="199"/>
      <c r="J193" s="200">
        <f>ROUND(I193*H193,2)</f>
        <v>0</v>
      </c>
      <c r="K193" s="201"/>
      <c r="L193" s="38"/>
      <c r="M193" s="202" t="s">
        <v>1</v>
      </c>
      <c r="N193" s="203" t="s">
        <v>40</v>
      </c>
      <c r="O193" s="70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6" t="s">
        <v>135</v>
      </c>
      <c r="AT193" s="206" t="s">
        <v>131</v>
      </c>
      <c r="AU193" s="206" t="s">
        <v>82</v>
      </c>
      <c r="AY193" s="16" t="s">
        <v>130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82</v>
      </c>
      <c r="BK193" s="207">
        <f>ROUND(I193*H193,2)</f>
        <v>0</v>
      </c>
      <c r="BL193" s="16" t="s">
        <v>135</v>
      </c>
      <c r="BM193" s="206" t="s">
        <v>232</v>
      </c>
    </row>
    <row r="194" spans="1:65" s="14" customFormat="1" ht="11.25">
      <c r="B194" s="231"/>
      <c r="C194" s="232"/>
      <c r="D194" s="210" t="s">
        <v>136</v>
      </c>
      <c r="E194" s="233" t="s">
        <v>1</v>
      </c>
      <c r="F194" s="234" t="s">
        <v>261</v>
      </c>
      <c r="G194" s="232"/>
      <c r="H194" s="233" t="s">
        <v>1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136</v>
      </c>
      <c r="AU194" s="240" t="s">
        <v>82</v>
      </c>
      <c r="AV194" s="14" t="s">
        <v>82</v>
      </c>
      <c r="AW194" s="14" t="s">
        <v>32</v>
      </c>
      <c r="AX194" s="14" t="s">
        <v>75</v>
      </c>
      <c r="AY194" s="240" t="s">
        <v>130</v>
      </c>
    </row>
    <row r="195" spans="1:65" s="12" customFormat="1" ht="11.25">
      <c r="B195" s="208"/>
      <c r="C195" s="209"/>
      <c r="D195" s="210" t="s">
        <v>136</v>
      </c>
      <c r="E195" s="211" t="s">
        <v>1</v>
      </c>
      <c r="F195" s="212" t="s">
        <v>392</v>
      </c>
      <c r="G195" s="209"/>
      <c r="H195" s="213">
        <v>90.3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136</v>
      </c>
      <c r="AU195" s="219" t="s">
        <v>82</v>
      </c>
      <c r="AV195" s="12" t="s">
        <v>84</v>
      </c>
      <c r="AW195" s="12" t="s">
        <v>32</v>
      </c>
      <c r="AX195" s="12" t="s">
        <v>75</v>
      </c>
      <c r="AY195" s="219" t="s">
        <v>130</v>
      </c>
    </row>
    <row r="196" spans="1:65" s="13" customFormat="1" ht="11.25">
      <c r="B196" s="220"/>
      <c r="C196" s="221"/>
      <c r="D196" s="210" t="s">
        <v>136</v>
      </c>
      <c r="E196" s="222" t="s">
        <v>1</v>
      </c>
      <c r="F196" s="223" t="s">
        <v>138</v>
      </c>
      <c r="G196" s="221"/>
      <c r="H196" s="224">
        <v>90.3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136</v>
      </c>
      <c r="AU196" s="230" t="s">
        <v>82</v>
      </c>
      <c r="AV196" s="13" t="s">
        <v>135</v>
      </c>
      <c r="AW196" s="13" t="s">
        <v>32</v>
      </c>
      <c r="AX196" s="13" t="s">
        <v>82</v>
      </c>
      <c r="AY196" s="230" t="s">
        <v>130</v>
      </c>
    </row>
    <row r="197" spans="1:65" s="2" customFormat="1" ht="16.5" customHeight="1">
      <c r="A197" s="33"/>
      <c r="B197" s="34"/>
      <c r="C197" s="194" t="s">
        <v>234</v>
      </c>
      <c r="D197" s="194" t="s">
        <v>131</v>
      </c>
      <c r="E197" s="195" t="s">
        <v>273</v>
      </c>
      <c r="F197" s="196" t="s">
        <v>274</v>
      </c>
      <c r="G197" s="197" t="s">
        <v>134</v>
      </c>
      <c r="H197" s="198">
        <v>60.2</v>
      </c>
      <c r="I197" s="199"/>
      <c r="J197" s="200">
        <f>ROUND(I197*H197,2)</f>
        <v>0</v>
      </c>
      <c r="K197" s="201"/>
      <c r="L197" s="38"/>
      <c r="M197" s="202" t="s">
        <v>1</v>
      </c>
      <c r="N197" s="203" t="s">
        <v>40</v>
      </c>
      <c r="O197" s="70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6" t="s">
        <v>135</v>
      </c>
      <c r="AT197" s="206" t="s">
        <v>131</v>
      </c>
      <c r="AU197" s="206" t="s">
        <v>82</v>
      </c>
      <c r="AY197" s="16" t="s">
        <v>130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82</v>
      </c>
      <c r="BK197" s="207">
        <f>ROUND(I197*H197,2)</f>
        <v>0</v>
      </c>
      <c r="BL197" s="16" t="s">
        <v>135</v>
      </c>
      <c r="BM197" s="206" t="s">
        <v>237</v>
      </c>
    </row>
    <row r="198" spans="1:65" s="14" customFormat="1" ht="11.25">
      <c r="B198" s="231"/>
      <c r="C198" s="232"/>
      <c r="D198" s="210" t="s">
        <v>136</v>
      </c>
      <c r="E198" s="233" t="s">
        <v>1</v>
      </c>
      <c r="F198" s="234" t="s">
        <v>185</v>
      </c>
      <c r="G198" s="232"/>
      <c r="H198" s="233" t="s">
        <v>1</v>
      </c>
      <c r="I198" s="235"/>
      <c r="J198" s="232"/>
      <c r="K198" s="232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136</v>
      </c>
      <c r="AU198" s="240" t="s">
        <v>82</v>
      </c>
      <c r="AV198" s="14" t="s">
        <v>82</v>
      </c>
      <c r="AW198" s="14" t="s">
        <v>32</v>
      </c>
      <c r="AX198" s="14" t="s">
        <v>75</v>
      </c>
      <c r="AY198" s="240" t="s">
        <v>130</v>
      </c>
    </row>
    <row r="199" spans="1:65" s="12" customFormat="1" ht="11.25">
      <c r="B199" s="208"/>
      <c r="C199" s="209"/>
      <c r="D199" s="210" t="s">
        <v>136</v>
      </c>
      <c r="E199" s="211" t="s">
        <v>1</v>
      </c>
      <c r="F199" s="212" t="s">
        <v>393</v>
      </c>
      <c r="G199" s="209"/>
      <c r="H199" s="213">
        <v>60.2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136</v>
      </c>
      <c r="AU199" s="219" t="s">
        <v>82</v>
      </c>
      <c r="AV199" s="12" t="s">
        <v>84</v>
      </c>
      <c r="AW199" s="12" t="s">
        <v>32</v>
      </c>
      <c r="AX199" s="12" t="s">
        <v>75</v>
      </c>
      <c r="AY199" s="219" t="s">
        <v>130</v>
      </c>
    </row>
    <row r="200" spans="1:65" s="13" customFormat="1" ht="11.25">
      <c r="B200" s="220"/>
      <c r="C200" s="221"/>
      <c r="D200" s="210" t="s">
        <v>136</v>
      </c>
      <c r="E200" s="222" t="s">
        <v>1</v>
      </c>
      <c r="F200" s="223" t="s">
        <v>138</v>
      </c>
      <c r="G200" s="221"/>
      <c r="H200" s="224">
        <v>60.2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136</v>
      </c>
      <c r="AU200" s="230" t="s">
        <v>82</v>
      </c>
      <c r="AV200" s="13" t="s">
        <v>135</v>
      </c>
      <c r="AW200" s="13" t="s">
        <v>32</v>
      </c>
      <c r="AX200" s="13" t="s">
        <v>82</v>
      </c>
      <c r="AY200" s="230" t="s">
        <v>130</v>
      </c>
    </row>
    <row r="201" spans="1:65" s="11" customFormat="1" ht="25.9" customHeight="1">
      <c r="B201" s="180"/>
      <c r="C201" s="181"/>
      <c r="D201" s="182" t="s">
        <v>74</v>
      </c>
      <c r="E201" s="183" t="s">
        <v>145</v>
      </c>
      <c r="F201" s="183" t="s">
        <v>394</v>
      </c>
      <c r="G201" s="181"/>
      <c r="H201" s="181"/>
      <c r="I201" s="184"/>
      <c r="J201" s="185">
        <f>BK201</f>
        <v>0</v>
      </c>
      <c r="K201" s="181"/>
      <c r="L201" s="186"/>
      <c r="M201" s="187"/>
      <c r="N201" s="188"/>
      <c r="O201" s="188"/>
      <c r="P201" s="189">
        <f>SUM(P202:P204)</f>
        <v>0</v>
      </c>
      <c r="Q201" s="188"/>
      <c r="R201" s="189">
        <f>SUM(R202:R204)</f>
        <v>0</v>
      </c>
      <c r="S201" s="188"/>
      <c r="T201" s="190">
        <f>SUM(T202:T204)</f>
        <v>0</v>
      </c>
      <c r="AR201" s="191" t="s">
        <v>82</v>
      </c>
      <c r="AT201" s="192" t="s">
        <v>74</v>
      </c>
      <c r="AU201" s="192" t="s">
        <v>75</v>
      </c>
      <c r="AY201" s="191" t="s">
        <v>130</v>
      </c>
      <c r="BK201" s="193">
        <f>SUM(BK202:BK204)</f>
        <v>0</v>
      </c>
    </row>
    <row r="202" spans="1:65" s="2" customFormat="1" ht="24" customHeight="1">
      <c r="A202" s="33"/>
      <c r="B202" s="34"/>
      <c r="C202" s="194" t="s">
        <v>189</v>
      </c>
      <c r="D202" s="194" t="s">
        <v>131</v>
      </c>
      <c r="E202" s="195" t="s">
        <v>395</v>
      </c>
      <c r="F202" s="196" t="s">
        <v>396</v>
      </c>
      <c r="G202" s="197" t="s">
        <v>199</v>
      </c>
      <c r="H202" s="198">
        <v>7.5</v>
      </c>
      <c r="I202" s="199"/>
      <c r="J202" s="200">
        <f>ROUND(I202*H202,2)</f>
        <v>0</v>
      </c>
      <c r="K202" s="201"/>
      <c r="L202" s="38"/>
      <c r="M202" s="202" t="s">
        <v>1</v>
      </c>
      <c r="N202" s="203" t="s">
        <v>40</v>
      </c>
      <c r="O202" s="70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6" t="s">
        <v>135</v>
      </c>
      <c r="AT202" s="206" t="s">
        <v>131</v>
      </c>
      <c r="AU202" s="206" t="s">
        <v>82</v>
      </c>
      <c r="AY202" s="16" t="s">
        <v>130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82</v>
      </c>
      <c r="BK202" s="207">
        <f>ROUND(I202*H202,2)</f>
        <v>0</v>
      </c>
      <c r="BL202" s="16" t="s">
        <v>135</v>
      </c>
      <c r="BM202" s="206" t="s">
        <v>241</v>
      </c>
    </row>
    <row r="203" spans="1:65" s="12" customFormat="1" ht="11.25">
      <c r="B203" s="208"/>
      <c r="C203" s="209"/>
      <c r="D203" s="210" t="s">
        <v>136</v>
      </c>
      <c r="E203" s="211" t="s">
        <v>1</v>
      </c>
      <c r="F203" s="212" t="s">
        <v>397</v>
      </c>
      <c r="G203" s="209"/>
      <c r="H203" s="213">
        <v>7.5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136</v>
      </c>
      <c r="AU203" s="219" t="s">
        <v>82</v>
      </c>
      <c r="AV203" s="12" t="s">
        <v>84</v>
      </c>
      <c r="AW203" s="12" t="s">
        <v>32</v>
      </c>
      <c r="AX203" s="12" t="s">
        <v>75</v>
      </c>
      <c r="AY203" s="219" t="s">
        <v>130</v>
      </c>
    </row>
    <row r="204" spans="1:65" s="13" customFormat="1" ht="11.25">
      <c r="B204" s="220"/>
      <c r="C204" s="221"/>
      <c r="D204" s="210" t="s">
        <v>136</v>
      </c>
      <c r="E204" s="222" t="s">
        <v>1</v>
      </c>
      <c r="F204" s="223" t="s">
        <v>138</v>
      </c>
      <c r="G204" s="221"/>
      <c r="H204" s="224">
        <v>7.5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136</v>
      </c>
      <c r="AU204" s="230" t="s">
        <v>82</v>
      </c>
      <c r="AV204" s="13" t="s">
        <v>135</v>
      </c>
      <c r="AW204" s="13" t="s">
        <v>32</v>
      </c>
      <c r="AX204" s="13" t="s">
        <v>82</v>
      </c>
      <c r="AY204" s="230" t="s">
        <v>130</v>
      </c>
    </row>
    <row r="205" spans="1:65" s="11" customFormat="1" ht="25.9" customHeight="1">
      <c r="B205" s="180"/>
      <c r="C205" s="181"/>
      <c r="D205" s="182" t="s">
        <v>74</v>
      </c>
      <c r="E205" s="183" t="s">
        <v>162</v>
      </c>
      <c r="F205" s="183" t="s">
        <v>277</v>
      </c>
      <c r="G205" s="181"/>
      <c r="H205" s="181"/>
      <c r="I205" s="184"/>
      <c r="J205" s="185">
        <f>BK205</f>
        <v>0</v>
      </c>
      <c r="K205" s="181"/>
      <c r="L205" s="186"/>
      <c r="M205" s="187"/>
      <c r="N205" s="188"/>
      <c r="O205" s="188"/>
      <c r="P205" s="189">
        <f>SUM(P206:P214)</f>
        <v>0</v>
      </c>
      <c r="Q205" s="188"/>
      <c r="R205" s="189">
        <f>SUM(R206:R214)</f>
        <v>0</v>
      </c>
      <c r="S205" s="188"/>
      <c r="T205" s="190">
        <f>SUM(T206:T214)</f>
        <v>0</v>
      </c>
      <c r="AR205" s="191" t="s">
        <v>82</v>
      </c>
      <c r="AT205" s="192" t="s">
        <v>74</v>
      </c>
      <c r="AU205" s="192" t="s">
        <v>75</v>
      </c>
      <c r="AY205" s="191" t="s">
        <v>130</v>
      </c>
      <c r="BK205" s="193">
        <f>SUM(BK206:BK214)</f>
        <v>0</v>
      </c>
    </row>
    <row r="206" spans="1:65" s="2" customFormat="1" ht="24" customHeight="1">
      <c r="A206" s="33"/>
      <c r="B206" s="34"/>
      <c r="C206" s="194" t="s">
        <v>243</v>
      </c>
      <c r="D206" s="194" t="s">
        <v>131</v>
      </c>
      <c r="E206" s="195" t="s">
        <v>278</v>
      </c>
      <c r="F206" s="196" t="s">
        <v>279</v>
      </c>
      <c r="G206" s="197" t="s">
        <v>199</v>
      </c>
      <c r="H206" s="198">
        <v>48.555999999999997</v>
      </c>
      <c r="I206" s="199"/>
      <c r="J206" s="200">
        <f>ROUND(I206*H206,2)</f>
        <v>0</v>
      </c>
      <c r="K206" s="201"/>
      <c r="L206" s="38"/>
      <c r="M206" s="202" t="s">
        <v>1</v>
      </c>
      <c r="N206" s="203" t="s">
        <v>40</v>
      </c>
      <c r="O206" s="70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6" t="s">
        <v>135</v>
      </c>
      <c r="AT206" s="206" t="s">
        <v>131</v>
      </c>
      <c r="AU206" s="206" t="s">
        <v>82</v>
      </c>
      <c r="AY206" s="16" t="s">
        <v>130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6" t="s">
        <v>82</v>
      </c>
      <c r="BK206" s="207">
        <f>ROUND(I206*H206,2)</f>
        <v>0</v>
      </c>
      <c r="BL206" s="16" t="s">
        <v>135</v>
      </c>
      <c r="BM206" s="206" t="s">
        <v>246</v>
      </c>
    </row>
    <row r="207" spans="1:65" s="12" customFormat="1" ht="11.25">
      <c r="B207" s="208"/>
      <c r="C207" s="209"/>
      <c r="D207" s="210" t="s">
        <v>136</v>
      </c>
      <c r="E207" s="211" t="s">
        <v>1</v>
      </c>
      <c r="F207" s="212" t="s">
        <v>398</v>
      </c>
      <c r="G207" s="209"/>
      <c r="H207" s="213">
        <v>48.555999999999997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136</v>
      </c>
      <c r="AU207" s="219" t="s">
        <v>82</v>
      </c>
      <c r="AV207" s="12" t="s">
        <v>84</v>
      </c>
      <c r="AW207" s="12" t="s">
        <v>32</v>
      </c>
      <c r="AX207" s="12" t="s">
        <v>75</v>
      </c>
      <c r="AY207" s="219" t="s">
        <v>130</v>
      </c>
    </row>
    <row r="208" spans="1:65" s="13" customFormat="1" ht="11.25">
      <c r="B208" s="220"/>
      <c r="C208" s="221"/>
      <c r="D208" s="210" t="s">
        <v>136</v>
      </c>
      <c r="E208" s="222" t="s">
        <v>1</v>
      </c>
      <c r="F208" s="223" t="s">
        <v>138</v>
      </c>
      <c r="G208" s="221"/>
      <c r="H208" s="224">
        <v>48.555999999999997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136</v>
      </c>
      <c r="AU208" s="230" t="s">
        <v>82</v>
      </c>
      <c r="AV208" s="13" t="s">
        <v>135</v>
      </c>
      <c r="AW208" s="13" t="s">
        <v>32</v>
      </c>
      <c r="AX208" s="13" t="s">
        <v>82</v>
      </c>
      <c r="AY208" s="230" t="s">
        <v>130</v>
      </c>
    </row>
    <row r="209" spans="1:65" s="2" customFormat="1" ht="16.5" customHeight="1">
      <c r="A209" s="33"/>
      <c r="B209" s="34"/>
      <c r="C209" s="194" t="s">
        <v>196</v>
      </c>
      <c r="D209" s="194" t="s">
        <v>131</v>
      </c>
      <c r="E209" s="195" t="s">
        <v>283</v>
      </c>
      <c r="F209" s="196" t="s">
        <v>284</v>
      </c>
      <c r="G209" s="197" t="s">
        <v>199</v>
      </c>
      <c r="H209" s="198">
        <v>48.555999999999997</v>
      </c>
      <c r="I209" s="199"/>
      <c r="J209" s="200">
        <f>ROUND(I209*H209,2)</f>
        <v>0</v>
      </c>
      <c r="K209" s="201"/>
      <c r="L209" s="38"/>
      <c r="M209" s="202" t="s">
        <v>1</v>
      </c>
      <c r="N209" s="203" t="s">
        <v>40</v>
      </c>
      <c r="O209" s="70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6" t="s">
        <v>135</v>
      </c>
      <c r="AT209" s="206" t="s">
        <v>131</v>
      </c>
      <c r="AU209" s="206" t="s">
        <v>82</v>
      </c>
      <c r="AY209" s="16" t="s">
        <v>130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82</v>
      </c>
      <c r="BK209" s="207">
        <f>ROUND(I209*H209,2)</f>
        <v>0</v>
      </c>
      <c r="BL209" s="16" t="s">
        <v>135</v>
      </c>
      <c r="BM209" s="206" t="s">
        <v>250</v>
      </c>
    </row>
    <row r="210" spans="1:65" s="12" customFormat="1" ht="11.25">
      <c r="B210" s="208"/>
      <c r="C210" s="209"/>
      <c r="D210" s="210" t="s">
        <v>136</v>
      </c>
      <c r="E210" s="211" t="s">
        <v>1</v>
      </c>
      <c r="F210" s="212" t="s">
        <v>399</v>
      </c>
      <c r="G210" s="209"/>
      <c r="H210" s="213">
        <v>48.555999999999997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136</v>
      </c>
      <c r="AU210" s="219" t="s">
        <v>82</v>
      </c>
      <c r="AV210" s="12" t="s">
        <v>84</v>
      </c>
      <c r="AW210" s="12" t="s">
        <v>32</v>
      </c>
      <c r="AX210" s="12" t="s">
        <v>75</v>
      </c>
      <c r="AY210" s="219" t="s">
        <v>130</v>
      </c>
    </row>
    <row r="211" spans="1:65" s="13" customFormat="1" ht="11.25">
      <c r="B211" s="220"/>
      <c r="C211" s="221"/>
      <c r="D211" s="210" t="s">
        <v>136</v>
      </c>
      <c r="E211" s="222" t="s">
        <v>1</v>
      </c>
      <c r="F211" s="223" t="s">
        <v>138</v>
      </c>
      <c r="G211" s="221"/>
      <c r="H211" s="224">
        <v>48.555999999999997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136</v>
      </c>
      <c r="AU211" s="230" t="s">
        <v>82</v>
      </c>
      <c r="AV211" s="13" t="s">
        <v>135</v>
      </c>
      <c r="AW211" s="13" t="s">
        <v>32</v>
      </c>
      <c r="AX211" s="13" t="s">
        <v>82</v>
      </c>
      <c r="AY211" s="230" t="s">
        <v>130</v>
      </c>
    </row>
    <row r="212" spans="1:65" s="2" customFormat="1" ht="16.5" customHeight="1">
      <c r="A212" s="33"/>
      <c r="B212" s="34"/>
      <c r="C212" s="194" t="s">
        <v>253</v>
      </c>
      <c r="D212" s="194" t="s">
        <v>131</v>
      </c>
      <c r="E212" s="195" t="s">
        <v>287</v>
      </c>
      <c r="F212" s="196" t="s">
        <v>288</v>
      </c>
      <c r="G212" s="197" t="s">
        <v>199</v>
      </c>
      <c r="H212" s="198">
        <v>99.5</v>
      </c>
      <c r="I212" s="199"/>
      <c r="J212" s="200">
        <f>ROUND(I212*H212,2)</f>
        <v>0</v>
      </c>
      <c r="K212" s="201"/>
      <c r="L212" s="38"/>
      <c r="M212" s="202" t="s">
        <v>1</v>
      </c>
      <c r="N212" s="203" t="s">
        <v>40</v>
      </c>
      <c r="O212" s="70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6" t="s">
        <v>135</v>
      </c>
      <c r="AT212" s="206" t="s">
        <v>131</v>
      </c>
      <c r="AU212" s="206" t="s">
        <v>82</v>
      </c>
      <c r="AY212" s="16" t="s">
        <v>130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82</v>
      </c>
      <c r="BK212" s="207">
        <f>ROUND(I212*H212,2)</f>
        <v>0</v>
      </c>
      <c r="BL212" s="16" t="s">
        <v>135</v>
      </c>
      <c r="BM212" s="206" t="s">
        <v>256</v>
      </c>
    </row>
    <row r="213" spans="1:65" s="12" customFormat="1" ht="22.5">
      <c r="B213" s="208"/>
      <c r="C213" s="209"/>
      <c r="D213" s="210" t="s">
        <v>136</v>
      </c>
      <c r="E213" s="211" t="s">
        <v>1</v>
      </c>
      <c r="F213" s="212" t="s">
        <v>400</v>
      </c>
      <c r="G213" s="209"/>
      <c r="H213" s="213">
        <v>99.5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136</v>
      </c>
      <c r="AU213" s="219" t="s">
        <v>82</v>
      </c>
      <c r="AV213" s="12" t="s">
        <v>84</v>
      </c>
      <c r="AW213" s="12" t="s">
        <v>32</v>
      </c>
      <c r="AX213" s="12" t="s">
        <v>75</v>
      </c>
      <c r="AY213" s="219" t="s">
        <v>130</v>
      </c>
    </row>
    <row r="214" spans="1:65" s="13" customFormat="1" ht="11.25">
      <c r="B214" s="220"/>
      <c r="C214" s="221"/>
      <c r="D214" s="210" t="s">
        <v>136</v>
      </c>
      <c r="E214" s="222" t="s">
        <v>1</v>
      </c>
      <c r="F214" s="223" t="s">
        <v>138</v>
      </c>
      <c r="G214" s="221"/>
      <c r="H214" s="224">
        <v>99.5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136</v>
      </c>
      <c r="AU214" s="230" t="s">
        <v>82</v>
      </c>
      <c r="AV214" s="13" t="s">
        <v>135</v>
      </c>
      <c r="AW214" s="13" t="s">
        <v>32</v>
      </c>
      <c r="AX214" s="13" t="s">
        <v>82</v>
      </c>
      <c r="AY214" s="230" t="s">
        <v>130</v>
      </c>
    </row>
    <row r="215" spans="1:65" s="11" customFormat="1" ht="25.9" customHeight="1">
      <c r="B215" s="180"/>
      <c r="C215" s="181"/>
      <c r="D215" s="182" t="s">
        <v>74</v>
      </c>
      <c r="E215" s="183" t="s">
        <v>151</v>
      </c>
      <c r="F215" s="183" t="s">
        <v>291</v>
      </c>
      <c r="G215" s="181"/>
      <c r="H215" s="181"/>
      <c r="I215" s="184"/>
      <c r="J215" s="185">
        <f>BK215</f>
        <v>0</v>
      </c>
      <c r="K215" s="181"/>
      <c r="L215" s="186"/>
      <c r="M215" s="187"/>
      <c r="N215" s="188"/>
      <c r="O215" s="188"/>
      <c r="P215" s="189">
        <f>SUM(P216:P225)</f>
        <v>0</v>
      </c>
      <c r="Q215" s="188"/>
      <c r="R215" s="189">
        <f>SUM(R216:R225)</f>
        <v>0</v>
      </c>
      <c r="S215" s="188"/>
      <c r="T215" s="190">
        <f>SUM(T216:T225)</f>
        <v>0</v>
      </c>
      <c r="AR215" s="191" t="s">
        <v>82</v>
      </c>
      <c r="AT215" s="192" t="s">
        <v>74</v>
      </c>
      <c r="AU215" s="192" t="s">
        <v>75</v>
      </c>
      <c r="AY215" s="191" t="s">
        <v>130</v>
      </c>
      <c r="BK215" s="193">
        <f>SUM(BK216:BK225)</f>
        <v>0</v>
      </c>
    </row>
    <row r="216" spans="1:65" s="2" customFormat="1" ht="24" customHeight="1">
      <c r="A216" s="33"/>
      <c r="B216" s="34"/>
      <c r="C216" s="194" t="s">
        <v>200</v>
      </c>
      <c r="D216" s="194" t="s">
        <v>131</v>
      </c>
      <c r="E216" s="195" t="s">
        <v>293</v>
      </c>
      <c r="F216" s="196" t="s">
        <v>294</v>
      </c>
      <c r="G216" s="197" t="s">
        <v>295</v>
      </c>
      <c r="H216" s="198">
        <v>13.5</v>
      </c>
      <c r="I216" s="199"/>
      <c r="J216" s="200">
        <f>ROUND(I216*H216,2)</f>
        <v>0</v>
      </c>
      <c r="K216" s="201"/>
      <c r="L216" s="38"/>
      <c r="M216" s="202" t="s">
        <v>1</v>
      </c>
      <c r="N216" s="203" t="s">
        <v>40</v>
      </c>
      <c r="O216" s="70"/>
      <c r="P216" s="204">
        <f>O216*H216</f>
        <v>0</v>
      </c>
      <c r="Q216" s="204">
        <v>0</v>
      </c>
      <c r="R216" s="204">
        <f>Q216*H216</f>
        <v>0</v>
      </c>
      <c r="S216" s="204">
        <v>0</v>
      </c>
      <c r="T216" s="20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6" t="s">
        <v>135</v>
      </c>
      <c r="AT216" s="206" t="s">
        <v>131</v>
      </c>
      <c r="AU216" s="206" t="s">
        <v>82</v>
      </c>
      <c r="AY216" s="16" t="s">
        <v>130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6" t="s">
        <v>82</v>
      </c>
      <c r="BK216" s="207">
        <f>ROUND(I216*H216,2)</f>
        <v>0</v>
      </c>
      <c r="BL216" s="16" t="s">
        <v>135</v>
      </c>
      <c r="BM216" s="206" t="s">
        <v>260</v>
      </c>
    </row>
    <row r="217" spans="1:65" s="14" customFormat="1" ht="11.25">
      <c r="B217" s="231"/>
      <c r="C217" s="232"/>
      <c r="D217" s="210" t="s">
        <v>136</v>
      </c>
      <c r="E217" s="233" t="s">
        <v>1</v>
      </c>
      <c r="F217" s="234" t="s">
        <v>185</v>
      </c>
      <c r="G217" s="232"/>
      <c r="H217" s="233" t="s">
        <v>1</v>
      </c>
      <c r="I217" s="235"/>
      <c r="J217" s="232"/>
      <c r="K217" s="232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136</v>
      </c>
      <c r="AU217" s="240" t="s">
        <v>82</v>
      </c>
      <c r="AV217" s="14" t="s">
        <v>82</v>
      </c>
      <c r="AW217" s="14" t="s">
        <v>32</v>
      </c>
      <c r="AX217" s="14" t="s">
        <v>75</v>
      </c>
      <c r="AY217" s="240" t="s">
        <v>130</v>
      </c>
    </row>
    <row r="218" spans="1:65" s="12" customFormat="1" ht="11.25">
      <c r="B218" s="208"/>
      <c r="C218" s="209"/>
      <c r="D218" s="210" t="s">
        <v>136</v>
      </c>
      <c r="E218" s="211" t="s">
        <v>1</v>
      </c>
      <c r="F218" s="212" t="s">
        <v>401</v>
      </c>
      <c r="G218" s="209"/>
      <c r="H218" s="213">
        <v>13.5</v>
      </c>
      <c r="I218" s="214"/>
      <c r="J218" s="209"/>
      <c r="K218" s="209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136</v>
      </c>
      <c r="AU218" s="219" t="s">
        <v>82</v>
      </c>
      <c r="AV218" s="12" t="s">
        <v>84</v>
      </c>
      <c r="AW218" s="12" t="s">
        <v>32</v>
      </c>
      <c r="AX218" s="12" t="s">
        <v>75</v>
      </c>
      <c r="AY218" s="219" t="s">
        <v>130</v>
      </c>
    </row>
    <row r="219" spans="1:65" s="13" customFormat="1" ht="11.25">
      <c r="B219" s="220"/>
      <c r="C219" s="221"/>
      <c r="D219" s="210" t="s">
        <v>136</v>
      </c>
      <c r="E219" s="222" t="s">
        <v>1</v>
      </c>
      <c r="F219" s="223" t="s">
        <v>138</v>
      </c>
      <c r="G219" s="221"/>
      <c r="H219" s="224">
        <v>13.5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136</v>
      </c>
      <c r="AU219" s="230" t="s">
        <v>82</v>
      </c>
      <c r="AV219" s="13" t="s">
        <v>135</v>
      </c>
      <c r="AW219" s="13" t="s">
        <v>32</v>
      </c>
      <c r="AX219" s="13" t="s">
        <v>82</v>
      </c>
      <c r="AY219" s="230" t="s">
        <v>130</v>
      </c>
    </row>
    <row r="220" spans="1:65" s="2" customFormat="1" ht="24" customHeight="1">
      <c r="A220" s="33"/>
      <c r="B220" s="34"/>
      <c r="C220" s="194" t="s">
        <v>263</v>
      </c>
      <c r="D220" s="194" t="s">
        <v>131</v>
      </c>
      <c r="E220" s="195" t="s">
        <v>298</v>
      </c>
      <c r="F220" s="196" t="s">
        <v>299</v>
      </c>
      <c r="G220" s="197" t="s">
        <v>295</v>
      </c>
      <c r="H220" s="198">
        <v>1.5</v>
      </c>
      <c r="I220" s="199"/>
      <c r="J220" s="200">
        <f>ROUND(I220*H220,2)</f>
        <v>0</v>
      </c>
      <c r="K220" s="201"/>
      <c r="L220" s="38"/>
      <c r="M220" s="202" t="s">
        <v>1</v>
      </c>
      <c r="N220" s="203" t="s">
        <v>40</v>
      </c>
      <c r="O220" s="70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6" t="s">
        <v>135</v>
      </c>
      <c r="AT220" s="206" t="s">
        <v>131</v>
      </c>
      <c r="AU220" s="206" t="s">
        <v>82</v>
      </c>
      <c r="AY220" s="16" t="s">
        <v>130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6" t="s">
        <v>82</v>
      </c>
      <c r="BK220" s="207">
        <f>ROUND(I220*H220,2)</f>
        <v>0</v>
      </c>
      <c r="BL220" s="16" t="s">
        <v>135</v>
      </c>
      <c r="BM220" s="206" t="s">
        <v>266</v>
      </c>
    </row>
    <row r="221" spans="1:65" s="12" customFormat="1" ht="11.25">
      <c r="B221" s="208"/>
      <c r="C221" s="209"/>
      <c r="D221" s="210" t="s">
        <v>136</v>
      </c>
      <c r="E221" s="211" t="s">
        <v>1</v>
      </c>
      <c r="F221" s="212" t="s">
        <v>365</v>
      </c>
      <c r="G221" s="209"/>
      <c r="H221" s="213">
        <v>1.5</v>
      </c>
      <c r="I221" s="214"/>
      <c r="J221" s="209"/>
      <c r="K221" s="209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136</v>
      </c>
      <c r="AU221" s="219" t="s">
        <v>82</v>
      </c>
      <c r="AV221" s="12" t="s">
        <v>84</v>
      </c>
      <c r="AW221" s="12" t="s">
        <v>32</v>
      </c>
      <c r="AX221" s="12" t="s">
        <v>75</v>
      </c>
      <c r="AY221" s="219" t="s">
        <v>130</v>
      </c>
    </row>
    <row r="222" spans="1:65" s="13" customFormat="1" ht="11.25">
      <c r="B222" s="220"/>
      <c r="C222" s="221"/>
      <c r="D222" s="210" t="s">
        <v>136</v>
      </c>
      <c r="E222" s="222" t="s">
        <v>1</v>
      </c>
      <c r="F222" s="223" t="s">
        <v>138</v>
      </c>
      <c r="G222" s="221"/>
      <c r="H222" s="224">
        <v>1.5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136</v>
      </c>
      <c r="AU222" s="230" t="s">
        <v>82</v>
      </c>
      <c r="AV222" s="13" t="s">
        <v>135</v>
      </c>
      <c r="AW222" s="13" t="s">
        <v>32</v>
      </c>
      <c r="AX222" s="13" t="s">
        <v>82</v>
      </c>
      <c r="AY222" s="230" t="s">
        <v>130</v>
      </c>
    </row>
    <row r="223" spans="1:65" s="2" customFormat="1" ht="16.5" customHeight="1">
      <c r="A223" s="33"/>
      <c r="B223" s="34"/>
      <c r="C223" s="194" t="s">
        <v>204</v>
      </c>
      <c r="D223" s="194" t="s">
        <v>131</v>
      </c>
      <c r="E223" s="195" t="s">
        <v>303</v>
      </c>
      <c r="F223" s="196" t="s">
        <v>304</v>
      </c>
      <c r="G223" s="197" t="s">
        <v>295</v>
      </c>
      <c r="H223" s="198">
        <v>39.799999999999997</v>
      </c>
      <c r="I223" s="199"/>
      <c r="J223" s="200">
        <f>ROUND(I223*H223,2)</f>
        <v>0</v>
      </c>
      <c r="K223" s="201"/>
      <c r="L223" s="38"/>
      <c r="M223" s="202" t="s">
        <v>1</v>
      </c>
      <c r="N223" s="203" t="s">
        <v>40</v>
      </c>
      <c r="O223" s="70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6" t="s">
        <v>135</v>
      </c>
      <c r="AT223" s="206" t="s">
        <v>131</v>
      </c>
      <c r="AU223" s="206" t="s">
        <v>82</v>
      </c>
      <c r="AY223" s="16" t="s">
        <v>130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6" t="s">
        <v>82</v>
      </c>
      <c r="BK223" s="207">
        <f>ROUND(I223*H223,2)</f>
        <v>0</v>
      </c>
      <c r="BL223" s="16" t="s">
        <v>135</v>
      </c>
      <c r="BM223" s="206" t="s">
        <v>270</v>
      </c>
    </row>
    <row r="224" spans="1:65" s="12" customFormat="1" ht="11.25">
      <c r="B224" s="208"/>
      <c r="C224" s="209"/>
      <c r="D224" s="210" t="s">
        <v>136</v>
      </c>
      <c r="E224" s="211" t="s">
        <v>1</v>
      </c>
      <c r="F224" s="212" t="s">
        <v>402</v>
      </c>
      <c r="G224" s="209"/>
      <c r="H224" s="213">
        <v>39.799999999999997</v>
      </c>
      <c r="I224" s="214"/>
      <c r="J224" s="209"/>
      <c r="K224" s="209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136</v>
      </c>
      <c r="AU224" s="219" t="s">
        <v>82</v>
      </c>
      <c r="AV224" s="12" t="s">
        <v>84</v>
      </c>
      <c r="AW224" s="12" t="s">
        <v>32</v>
      </c>
      <c r="AX224" s="12" t="s">
        <v>75</v>
      </c>
      <c r="AY224" s="219" t="s">
        <v>130</v>
      </c>
    </row>
    <row r="225" spans="1:65" s="13" customFormat="1" ht="11.25">
      <c r="B225" s="220"/>
      <c r="C225" s="221"/>
      <c r="D225" s="210" t="s">
        <v>136</v>
      </c>
      <c r="E225" s="222" t="s">
        <v>1</v>
      </c>
      <c r="F225" s="223" t="s">
        <v>138</v>
      </c>
      <c r="G225" s="221"/>
      <c r="H225" s="224">
        <v>39.799999999999997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136</v>
      </c>
      <c r="AU225" s="230" t="s">
        <v>82</v>
      </c>
      <c r="AV225" s="13" t="s">
        <v>135</v>
      </c>
      <c r="AW225" s="13" t="s">
        <v>32</v>
      </c>
      <c r="AX225" s="13" t="s">
        <v>82</v>
      </c>
      <c r="AY225" s="230" t="s">
        <v>130</v>
      </c>
    </row>
    <row r="226" spans="1:65" s="11" customFormat="1" ht="25.9" customHeight="1">
      <c r="B226" s="180"/>
      <c r="C226" s="181"/>
      <c r="D226" s="182" t="s">
        <v>74</v>
      </c>
      <c r="E226" s="183" t="s">
        <v>173</v>
      </c>
      <c r="F226" s="183" t="s">
        <v>307</v>
      </c>
      <c r="G226" s="181"/>
      <c r="H226" s="181"/>
      <c r="I226" s="184"/>
      <c r="J226" s="185">
        <f>BK226</f>
        <v>0</v>
      </c>
      <c r="K226" s="181"/>
      <c r="L226" s="186"/>
      <c r="M226" s="187"/>
      <c r="N226" s="188"/>
      <c r="O226" s="188"/>
      <c r="P226" s="189">
        <f>SUM(P227:P239)</f>
        <v>0</v>
      </c>
      <c r="Q226" s="188"/>
      <c r="R226" s="189">
        <f>SUM(R227:R239)</f>
        <v>0</v>
      </c>
      <c r="S226" s="188"/>
      <c r="T226" s="190">
        <f>SUM(T227:T239)</f>
        <v>0</v>
      </c>
      <c r="AR226" s="191" t="s">
        <v>82</v>
      </c>
      <c r="AT226" s="192" t="s">
        <v>74</v>
      </c>
      <c r="AU226" s="192" t="s">
        <v>75</v>
      </c>
      <c r="AY226" s="191" t="s">
        <v>130</v>
      </c>
      <c r="BK226" s="193">
        <f>SUM(BK227:BK239)</f>
        <v>0</v>
      </c>
    </row>
    <row r="227" spans="1:65" s="2" customFormat="1" ht="24" customHeight="1">
      <c r="A227" s="33"/>
      <c r="B227" s="34"/>
      <c r="C227" s="194" t="s">
        <v>272</v>
      </c>
      <c r="D227" s="194" t="s">
        <v>131</v>
      </c>
      <c r="E227" s="195" t="s">
        <v>308</v>
      </c>
      <c r="F227" s="196" t="s">
        <v>309</v>
      </c>
      <c r="G227" s="197" t="s">
        <v>295</v>
      </c>
      <c r="H227" s="198">
        <v>39.6</v>
      </c>
      <c r="I227" s="199"/>
      <c r="J227" s="200">
        <f>ROUND(I227*H227,2)</f>
        <v>0</v>
      </c>
      <c r="K227" s="201"/>
      <c r="L227" s="38"/>
      <c r="M227" s="202" t="s">
        <v>1</v>
      </c>
      <c r="N227" s="203" t="s">
        <v>40</v>
      </c>
      <c r="O227" s="70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6" t="s">
        <v>135</v>
      </c>
      <c r="AT227" s="206" t="s">
        <v>131</v>
      </c>
      <c r="AU227" s="206" t="s">
        <v>82</v>
      </c>
      <c r="AY227" s="16" t="s">
        <v>130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6" t="s">
        <v>82</v>
      </c>
      <c r="BK227" s="207">
        <f>ROUND(I227*H227,2)</f>
        <v>0</v>
      </c>
      <c r="BL227" s="16" t="s">
        <v>135</v>
      </c>
      <c r="BM227" s="206" t="s">
        <v>275</v>
      </c>
    </row>
    <row r="228" spans="1:65" s="14" customFormat="1" ht="11.25">
      <c r="B228" s="231"/>
      <c r="C228" s="232"/>
      <c r="D228" s="210" t="s">
        <v>136</v>
      </c>
      <c r="E228" s="233" t="s">
        <v>1</v>
      </c>
      <c r="F228" s="234" t="s">
        <v>185</v>
      </c>
      <c r="G228" s="232"/>
      <c r="H228" s="233" t="s">
        <v>1</v>
      </c>
      <c r="I228" s="235"/>
      <c r="J228" s="232"/>
      <c r="K228" s="232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136</v>
      </c>
      <c r="AU228" s="240" t="s">
        <v>82</v>
      </c>
      <c r="AV228" s="14" t="s">
        <v>82</v>
      </c>
      <c r="AW228" s="14" t="s">
        <v>32</v>
      </c>
      <c r="AX228" s="14" t="s">
        <v>75</v>
      </c>
      <c r="AY228" s="240" t="s">
        <v>130</v>
      </c>
    </row>
    <row r="229" spans="1:65" s="12" customFormat="1" ht="11.25">
      <c r="B229" s="208"/>
      <c r="C229" s="209"/>
      <c r="D229" s="210" t="s">
        <v>136</v>
      </c>
      <c r="E229" s="211" t="s">
        <v>1</v>
      </c>
      <c r="F229" s="212" t="s">
        <v>403</v>
      </c>
      <c r="G229" s="209"/>
      <c r="H229" s="213">
        <v>39.6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136</v>
      </c>
      <c r="AU229" s="219" t="s">
        <v>82</v>
      </c>
      <c r="AV229" s="12" t="s">
        <v>84</v>
      </c>
      <c r="AW229" s="12" t="s">
        <v>32</v>
      </c>
      <c r="AX229" s="12" t="s">
        <v>75</v>
      </c>
      <c r="AY229" s="219" t="s">
        <v>130</v>
      </c>
    </row>
    <row r="230" spans="1:65" s="13" customFormat="1" ht="11.25">
      <c r="B230" s="220"/>
      <c r="C230" s="221"/>
      <c r="D230" s="210" t="s">
        <v>136</v>
      </c>
      <c r="E230" s="222" t="s">
        <v>1</v>
      </c>
      <c r="F230" s="223" t="s">
        <v>138</v>
      </c>
      <c r="G230" s="221"/>
      <c r="H230" s="224">
        <v>39.6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136</v>
      </c>
      <c r="AU230" s="230" t="s">
        <v>82</v>
      </c>
      <c r="AV230" s="13" t="s">
        <v>135</v>
      </c>
      <c r="AW230" s="13" t="s">
        <v>32</v>
      </c>
      <c r="AX230" s="13" t="s">
        <v>82</v>
      </c>
      <c r="AY230" s="230" t="s">
        <v>130</v>
      </c>
    </row>
    <row r="231" spans="1:65" s="2" customFormat="1" ht="24" customHeight="1">
      <c r="A231" s="33"/>
      <c r="B231" s="34"/>
      <c r="C231" s="194" t="s">
        <v>207</v>
      </c>
      <c r="D231" s="194" t="s">
        <v>131</v>
      </c>
      <c r="E231" s="195" t="s">
        <v>313</v>
      </c>
      <c r="F231" s="196" t="s">
        <v>314</v>
      </c>
      <c r="G231" s="197" t="s">
        <v>199</v>
      </c>
      <c r="H231" s="198">
        <v>1.732</v>
      </c>
      <c r="I231" s="199"/>
      <c r="J231" s="200">
        <f>ROUND(I231*H231,2)</f>
        <v>0</v>
      </c>
      <c r="K231" s="201"/>
      <c r="L231" s="38"/>
      <c r="M231" s="202" t="s">
        <v>1</v>
      </c>
      <c r="N231" s="203" t="s">
        <v>40</v>
      </c>
      <c r="O231" s="70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6" t="s">
        <v>135</v>
      </c>
      <c r="AT231" s="206" t="s">
        <v>131</v>
      </c>
      <c r="AU231" s="206" t="s">
        <v>82</v>
      </c>
      <c r="AY231" s="16" t="s">
        <v>130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82</v>
      </c>
      <c r="BK231" s="207">
        <f>ROUND(I231*H231,2)</f>
        <v>0</v>
      </c>
      <c r="BL231" s="16" t="s">
        <v>135</v>
      </c>
      <c r="BM231" s="206" t="s">
        <v>280</v>
      </c>
    </row>
    <row r="232" spans="1:65" s="12" customFormat="1" ht="22.5">
      <c r="B232" s="208"/>
      <c r="C232" s="209"/>
      <c r="D232" s="210" t="s">
        <v>136</v>
      </c>
      <c r="E232" s="211" t="s">
        <v>1</v>
      </c>
      <c r="F232" s="212" t="s">
        <v>404</v>
      </c>
      <c r="G232" s="209"/>
      <c r="H232" s="213">
        <v>1.732</v>
      </c>
      <c r="I232" s="214"/>
      <c r="J232" s="209"/>
      <c r="K232" s="209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136</v>
      </c>
      <c r="AU232" s="219" t="s">
        <v>82</v>
      </c>
      <c r="AV232" s="12" t="s">
        <v>84</v>
      </c>
      <c r="AW232" s="12" t="s">
        <v>32</v>
      </c>
      <c r="AX232" s="12" t="s">
        <v>75</v>
      </c>
      <c r="AY232" s="219" t="s">
        <v>130</v>
      </c>
    </row>
    <row r="233" spans="1:65" s="13" customFormat="1" ht="11.25">
      <c r="B233" s="220"/>
      <c r="C233" s="221"/>
      <c r="D233" s="210" t="s">
        <v>136</v>
      </c>
      <c r="E233" s="222" t="s">
        <v>1</v>
      </c>
      <c r="F233" s="223" t="s">
        <v>138</v>
      </c>
      <c r="G233" s="221"/>
      <c r="H233" s="224">
        <v>1.732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136</v>
      </c>
      <c r="AU233" s="230" t="s">
        <v>82</v>
      </c>
      <c r="AV233" s="13" t="s">
        <v>135</v>
      </c>
      <c r="AW233" s="13" t="s">
        <v>32</v>
      </c>
      <c r="AX233" s="13" t="s">
        <v>82</v>
      </c>
      <c r="AY233" s="230" t="s">
        <v>130</v>
      </c>
    </row>
    <row r="234" spans="1:65" s="2" customFormat="1" ht="24" customHeight="1">
      <c r="A234" s="33"/>
      <c r="B234" s="34"/>
      <c r="C234" s="194" t="s">
        <v>282</v>
      </c>
      <c r="D234" s="194" t="s">
        <v>131</v>
      </c>
      <c r="E234" s="195" t="s">
        <v>317</v>
      </c>
      <c r="F234" s="196" t="s">
        <v>318</v>
      </c>
      <c r="G234" s="197" t="s">
        <v>295</v>
      </c>
      <c r="H234" s="198">
        <v>39.799999999999997</v>
      </c>
      <c r="I234" s="199"/>
      <c r="J234" s="200">
        <f>ROUND(I234*H234,2)</f>
        <v>0</v>
      </c>
      <c r="K234" s="201"/>
      <c r="L234" s="38"/>
      <c r="M234" s="202" t="s">
        <v>1</v>
      </c>
      <c r="N234" s="203" t="s">
        <v>40</v>
      </c>
      <c r="O234" s="70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6" t="s">
        <v>135</v>
      </c>
      <c r="AT234" s="206" t="s">
        <v>131</v>
      </c>
      <c r="AU234" s="206" t="s">
        <v>82</v>
      </c>
      <c r="AY234" s="16" t="s">
        <v>130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82</v>
      </c>
      <c r="BK234" s="207">
        <f>ROUND(I234*H234,2)</f>
        <v>0</v>
      </c>
      <c r="BL234" s="16" t="s">
        <v>135</v>
      </c>
      <c r="BM234" s="206" t="s">
        <v>285</v>
      </c>
    </row>
    <row r="235" spans="1:65" s="12" customFormat="1" ht="11.25">
      <c r="B235" s="208"/>
      <c r="C235" s="209"/>
      <c r="D235" s="210" t="s">
        <v>136</v>
      </c>
      <c r="E235" s="211" t="s">
        <v>1</v>
      </c>
      <c r="F235" s="212" t="s">
        <v>402</v>
      </c>
      <c r="G235" s="209"/>
      <c r="H235" s="213">
        <v>39.799999999999997</v>
      </c>
      <c r="I235" s="214"/>
      <c r="J235" s="209"/>
      <c r="K235" s="209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136</v>
      </c>
      <c r="AU235" s="219" t="s">
        <v>82</v>
      </c>
      <c r="AV235" s="12" t="s">
        <v>84</v>
      </c>
      <c r="AW235" s="12" t="s">
        <v>32</v>
      </c>
      <c r="AX235" s="12" t="s">
        <v>75</v>
      </c>
      <c r="AY235" s="219" t="s">
        <v>130</v>
      </c>
    </row>
    <row r="236" spans="1:65" s="13" customFormat="1" ht="11.25">
      <c r="B236" s="220"/>
      <c r="C236" s="221"/>
      <c r="D236" s="210" t="s">
        <v>136</v>
      </c>
      <c r="E236" s="222" t="s">
        <v>1</v>
      </c>
      <c r="F236" s="223" t="s">
        <v>138</v>
      </c>
      <c r="G236" s="221"/>
      <c r="H236" s="224">
        <v>39.799999999999997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136</v>
      </c>
      <c r="AU236" s="230" t="s">
        <v>82</v>
      </c>
      <c r="AV236" s="13" t="s">
        <v>135</v>
      </c>
      <c r="AW236" s="13" t="s">
        <v>32</v>
      </c>
      <c r="AX236" s="13" t="s">
        <v>82</v>
      </c>
      <c r="AY236" s="230" t="s">
        <v>130</v>
      </c>
    </row>
    <row r="237" spans="1:65" s="2" customFormat="1" ht="16.5" customHeight="1">
      <c r="A237" s="33"/>
      <c r="B237" s="34"/>
      <c r="C237" s="194" t="s">
        <v>213</v>
      </c>
      <c r="D237" s="194" t="s">
        <v>131</v>
      </c>
      <c r="E237" s="195" t="s">
        <v>321</v>
      </c>
      <c r="F237" s="196" t="s">
        <v>322</v>
      </c>
      <c r="G237" s="197" t="s">
        <v>134</v>
      </c>
      <c r="H237" s="198">
        <v>83.2</v>
      </c>
      <c r="I237" s="199"/>
      <c r="J237" s="200">
        <f>ROUND(I237*H237,2)</f>
        <v>0</v>
      </c>
      <c r="K237" s="201"/>
      <c r="L237" s="38"/>
      <c r="M237" s="202" t="s">
        <v>1</v>
      </c>
      <c r="N237" s="203" t="s">
        <v>40</v>
      </c>
      <c r="O237" s="70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6" t="s">
        <v>135</v>
      </c>
      <c r="AT237" s="206" t="s">
        <v>131</v>
      </c>
      <c r="AU237" s="206" t="s">
        <v>82</v>
      </c>
      <c r="AY237" s="16" t="s">
        <v>130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6" t="s">
        <v>82</v>
      </c>
      <c r="BK237" s="207">
        <f>ROUND(I237*H237,2)</f>
        <v>0</v>
      </c>
      <c r="BL237" s="16" t="s">
        <v>135</v>
      </c>
      <c r="BM237" s="206" t="s">
        <v>289</v>
      </c>
    </row>
    <row r="238" spans="1:65" s="12" customFormat="1" ht="22.5">
      <c r="B238" s="208"/>
      <c r="C238" s="209"/>
      <c r="D238" s="210" t="s">
        <v>136</v>
      </c>
      <c r="E238" s="211" t="s">
        <v>1</v>
      </c>
      <c r="F238" s="212" t="s">
        <v>405</v>
      </c>
      <c r="G238" s="209"/>
      <c r="H238" s="213">
        <v>83.2</v>
      </c>
      <c r="I238" s="214"/>
      <c r="J238" s="209"/>
      <c r="K238" s="209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136</v>
      </c>
      <c r="AU238" s="219" t="s">
        <v>82</v>
      </c>
      <c r="AV238" s="12" t="s">
        <v>84</v>
      </c>
      <c r="AW238" s="12" t="s">
        <v>32</v>
      </c>
      <c r="AX238" s="12" t="s">
        <v>75</v>
      </c>
      <c r="AY238" s="219" t="s">
        <v>130</v>
      </c>
    </row>
    <row r="239" spans="1:65" s="13" customFormat="1" ht="11.25">
      <c r="B239" s="220"/>
      <c r="C239" s="221"/>
      <c r="D239" s="210" t="s">
        <v>136</v>
      </c>
      <c r="E239" s="222" t="s">
        <v>1</v>
      </c>
      <c r="F239" s="223" t="s">
        <v>138</v>
      </c>
      <c r="G239" s="221"/>
      <c r="H239" s="224">
        <v>83.2</v>
      </c>
      <c r="I239" s="225"/>
      <c r="J239" s="221"/>
      <c r="K239" s="221"/>
      <c r="L239" s="226"/>
      <c r="M239" s="241"/>
      <c r="N239" s="242"/>
      <c r="O239" s="242"/>
      <c r="P239" s="242"/>
      <c r="Q239" s="242"/>
      <c r="R239" s="242"/>
      <c r="S239" s="242"/>
      <c r="T239" s="243"/>
      <c r="AT239" s="230" t="s">
        <v>136</v>
      </c>
      <c r="AU239" s="230" t="s">
        <v>82</v>
      </c>
      <c r="AV239" s="13" t="s">
        <v>135</v>
      </c>
      <c r="AW239" s="13" t="s">
        <v>32</v>
      </c>
      <c r="AX239" s="13" t="s">
        <v>82</v>
      </c>
      <c r="AY239" s="230" t="s">
        <v>130</v>
      </c>
    </row>
    <row r="240" spans="1:65" s="2" customFormat="1" ht="6.95" customHeight="1">
      <c r="A240" s="33"/>
      <c r="B240" s="53"/>
      <c r="C240" s="54"/>
      <c r="D240" s="54"/>
      <c r="E240" s="54"/>
      <c r="F240" s="54"/>
      <c r="G240" s="54"/>
      <c r="H240" s="54"/>
      <c r="I240" s="151"/>
      <c r="J240" s="54"/>
      <c r="K240" s="54"/>
      <c r="L240" s="38"/>
      <c r="M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</row>
  </sheetData>
  <sheetProtection algorithmName="SHA-512" hashValue="0DEh0Uboj3hzVivYNEaf60Iex9J3MwRfLkeGpo+GHkPtnzZ+04nO7TYruIelVBYTmstix6uI5VACvKkPOBHGHA==" saltValue="WO7AvV6YXzBIiJwNjw0mg0KXF/v1VB2jQARN8rH6sbCDYMqPYyjaOWwKQYN0seKIdzJZiTMXpWQsAbyXB+n35g==" spinCount="100000" sheet="1" objects="1" scenarios="1" formatColumns="0" formatRows="0" autoFilter="0"/>
  <autoFilter ref="C124:K239" xr:uid="{00000000-0009-0000-0000-000004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2:BM240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6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85" t="str">
        <f>'Rekapitulace stavby'!K6</f>
        <v>Rekonstrukce opěrných zdí silnice III-3561 Radim</v>
      </c>
      <c r="F7" s="286"/>
      <c r="G7" s="286"/>
      <c r="H7" s="286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406</v>
      </c>
      <c r="F9" s="288"/>
      <c r="G9" s="288"/>
      <c r="H9" s="28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10. 6. 2020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>00085031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a údržba silnic Pardubického kraje</v>
      </c>
      <c r="F15" s="33"/>
      <c r="G15" s="33"/>
      <c r="H15" s="33"/>
      <c r="I15" s="116" t="s">
        <v>28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1" t="s">
        <v>1</v>
      </c>
      <c r="F27" s="291"/>
      <c r="G27" s="291"/>
      <c r="H27" s="29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ROUND(J125,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ROUND((SUM(BE125:BE239)),  2)</f>
        <v>0</v>
      </c>
      <c r="G33" s="33"/>
      <c r="H33" s="33"/>
      <c r="I33" s="130">
        <v>0.21</v>
      </c>
      <c r="J33" s="129">
        <f>ROUND(((SUM(BE125:BE239))*I33),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ROUND((SUM(BF125:BF239)),  2)</f>
        <v>0</v>
      </c>
      <c r="G34" s="33"/>
      <c r="H34" s="33"/>
      <c r="I34" s="130">
        <v>0.15</v>
      </c>
      <c r="J34" s="129">
        <f>ROUND(((SUM(BF125:BF239))*I34),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ROUND((SUM(BG125:BG239)),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ROUND((SUM(BH125:BH239)),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ROUND((SUM(BI125:BI239)),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Rekonstrukce opěrných zdí silnice III-3561 Radim</v>
      </c>
      <c r="F85" s="293"/>
      <c r="G85" s="293"/>
      <c r="H85" s="29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4" t="str">
        <f>E9</f>
        <v>SO 204 - Opěrná zeď č. 4</v>
      </c>
      <c r="F87" s="294"/>
      <c r="G87" s="294"/>
      <c r="H87" s="29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10. 6. 2020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a údržba silnic Pardubického kraje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J125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108</v>
      </c>
      <c r="E97" s="163"/>
      <c r="F97" s="163"/>
      <c r="G97" s="163"/>
      <c r="H97" s="163"/>
      <c r="I97" s="164"/>
      <c r="J97" s="165">
        <f>J126</f>
        <v>0</v>
      </c>
      <c r="K97" s="161"/>
      <c r="L97" s="166"/>
    </row>
    <row r="98" spans="1:31" s="9" customFormat="1" ht="24.95" customHeight="1">
      <c r="B98" s="160"/>
      <c r="C98" s="161"/>
      <c r="D98" s="162" t="s">
        <v>109</v>
      </c>
      <c r="E98" s="163"/>
      <c r="F98" s="163"/>
      <c r="G98" s="163"/>
      <c r="H98" s="163"/>
      <c r="I98" s="164"/>
      <c r="J98" s="165">
        <f>J139</f>
        <v>0</v>
      </c>
      <c r="K98" s="161"/>
      <c r="L98" s="166"/>
    </row>
    <row r="99" spans="1:31" s="9" customFormat="1" ht="24.95" customHeight="1">
      <c r="B99" s="160"/>
      <c r="C99" s="161"/>
      <c r="D99" s="162" t="s">
        <v>110</v>
      </c>
      <c r="E99" s="163"/>
      <c r="F99" s="163"/>
      <c r="G99" s="163"/>
      <c r="H99" s="163"/>
      <c r="I99" s="164"/>
      <c r="J99" s="165">
        <f>J158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111</v>
      </c>
      <c r="E100" s="163"/>
      <c r="F100" s="163"/>
      <c r="G100" s="163"/>
      <c r="H100" s="163"/>
      <c r="I100" s="164"/>
      <c r="J100" s="165">
        <f>J172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112</v>
      </c>
      <c r="E101" s="163"/>
      <c r="F101" s="163"/>
      <c r="G101" s="163"/>
      <c r="H101" s="163"/>
      <c r="I101" s="164"/>
      <c r="J101" s="165">
        <f>J188</f>
        <v>0</v>
      </c>
      <c r="K101" s="161"/>
      <c r="L101" s="166"/>
    </row>
    <row r="102" spans="1:31" s="9" customFormat="1" ht="24.95" customHeight="1">
      <c r="B102" s="160"/>
      <c r="C102" s="161"/>
      <c r="D102" s="162" t="s">
        <v>371</v>
      </c>
      <c r="E102" s="163"/>
      <c r="F102" s="163"/>
      <c r="G102" s="163"/>
      <c r="H102" s="163"/>
      <c r="I102" s="164"/>
      <c r="J102" s="165">
        <f>J201</f>
        <v>0</v>
      </c>
      <c r="K102" s="161"/>
      <c r="L102" s="166"/>
    </row>
    <row r="103" spans="1:31" s="9" customFormat="1" ht="24.95" customHeight="1">
      <c r="B103" s="160"/>
      <c r="C103" s="161"/>
      <c r="D103" s="162" t="s">
        <v>113</v>
      </c>
      <c r="E103" s="163"/>
      <c r="F103" s="163"/>
      <c r="G103" s="163"/>
      <c r="H103" s="163"/>
      <c r="I103" s="164"/>
      <c r="J103" s="165">
        <f>J205</f>
        <v>0</v>
      </c>
      <c r="K103" s="161"/>
      <c r="L103" s="166"/>
    </row>
    <row r="104" spans="1:31" s="9" customFormat="1" ht="24.95" customHeight="1">
      <c r="B104" s="160"/>
      <c r="C104" s="161"/>
      <c r="D104" s="162" t="s">
        <v>114</v>
      </c>
      <c r="E104" s="163"/>
      <c r="F104" s="163"/>
      <c r="G104" s="163"/>
      <c r="H104" s="163"/>
      <c r="I104" s="164"/>
      <c r="J104" s="165">
        <f>J215</f>
        <v>0</v>
      </c>
      <c r="K104" s="161"/>
      <c r="L104" s="166"/>
    </row>
    <row r="105" spans="1:31" s="9" customFormat="1" ht="24.95" customHeight="1">
      <c r="B105" s="160"/>
      <c r="C105" s="161"/>
      <c r="D105" s="162" t="s">
        <v>115</v>
      </c>
      <c r="E105" s="163"/>
      <c r="F105" s="163"/>
      <c r="G105" s="163"/>
      <c r="H105" s="163"/>
      <c r="I105" s="164"/>
      <c r="J105" s="165">
        <f>J226</f>
        <v>0</v>
      </c>
      <c r="K105" s="161"/>
      <c r="L105" s="166"/>
    </row>
    <row r="106" spans="1:31" s="2" customFormat="1" ht="21.75" customHeight="1">
      <c r="A106" s="33"/>
      <c r="B106" s="34"/>
      <c r="C106" s="35"/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53"/>
      <c r="C107" s="54"/>
      <c r="D107" s="54"/>
      <c r="E107" s="54"/>
      <c r="F107" s="54"/>
      <c r="G107" s="54"/>
      <c r="H107" s="54"/>
      <c r="I107" s="151"/>
      <c r="J107" s="54"/>
      <c r="K107" s="54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11" spans="1:31" s="2" customFormat="1" ht="6.95" customHeight="1">
      <c r="A111" s="33"/>
      <c r="B111" s="55"/>
      <c r="C111" s="56"/>
      <c r="D111" s="56"/>
      <c r="E111" s="56"/>
      <c r="F111" s="56"/>
      <c r="G111" s="56"/>
      <c r="H111" s="56"/>
      <c r="I111" s="154"/>
      <c r="J111" s="56"/>
      <c r="K111" s="56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24.95" customHeight="1">
      <c r="A112" s="33"/>
      <c r="B112" s="34"/>
      <c r="C112" s="22" t="s">
        <v>116</v>
      </c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6.95" customHeight="1">
      <c r="A113" s="33"/>
      <c r="B113" s="34"/>
      <c r="C113" s="35"/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2" customHeight="1">
      <c r="A114" s="33"/>
      <c r="B114" s="34"/>
      <c r="C114" s="28" t="s">
        <v>16</v>
      </c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6.5" customHeight="1">
      <c r="A115" s="33"/>
      <c r="B115" s="34"/>
      <c r="C115" s="35"/>
      <c r="D115" s="35"/>
      <c r="E115" s="292" t="str">
        <f>E7</f>
        <v>Rekonstrukce opěrných zdí silnice III-3561 Radim</v>
      </c>
      <c r="F115" s="293"/>
      <c r="G115" s="293"/>
      <c r="H115" s="293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2" customHeight="1">
      <c r="A116" s="33"/>
      <c r="B116" s="34"/>
      <c r="C116" s="28" t="s">
        <v>101</v>
      </c>
      <c r="D116" s="35"/>
      <c r="E116" s="35"/>
      <c r="F116" s="35"/>
      <c r="G116" s="35"/>
      <c r="H116" s="35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6.5" customHeight="1">
      <c r="A117" s="33"/>
      <c r="B117" s="34"/>
      <c r="C117" s="35"/>
      <c r="D117" s="35"/>
      <c r="E117" s="264" t="str">
        <f>E9</f>
        <v>SO 204 - Opěrná zeď č. 4</v>
      </c>
      <c r="F117" s="294"/>
      <c r="G117" s="294"/>
      <c r="H117" s="294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6.95" customHeight="1">
      <c r="A118" s="33"/>
      <c r="B118" s="34"/>
      <c r="C118" s="35"/>
      <c r="D118" s="35"/>
      <c r="E118" s="35"/>
      <c r="F118" s="35"/>
      <c r="G118" s="35"/>
      <c r="H118" s="35"/>
      <c r="I118" s="114"/>
      <c r="J118" s="35"/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2" customHeight="1">
      <c r="A119" s="33"/>
      <c r="B119" s="34"/>
      <c r="C119" s="28" t="s">
        <v>20</v>
      </c>
      <c r="D119" s="35"/>
      <c r="E119" s="35"/>
      <c r="F119" s="26" t="str">
        <f>F12</f>
        <v xml:space="preserve"> </v>
      </c>
      <c r="G119" s="35"/>
      <c r="H119" s="35"/>
      <c r="I119" s="116" t="s">
        <v>22</v>
      </c>
      <c r="J119" s="65" t="str">
        <f>IF(J12="","",J12)</f>
        <v>10. 6. 2020</v>
      </c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6.95" customHeight="1">
      <c r="A120" s="33"/>
      <c r="B120" s="34"/>
      <c r="C120" s="35"/>
      <c r="D120" s="35"/>
      <c r="E120" s="35"/>
      <c r="F120" s="35"/>
      <c r="G120" s="35"/>
      <c r="H120" s="35"/>
      <c r="I120" s="114"/>
      <c r="J120" s="35"/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24</v>
      </c>
      <c r="D121" s="35"/>
      <c r="E121" s="35"/>
      <c r="F121" s="26" t="str">
        <f>E15</f>
        <v>Správa a údržba silnic Pardubického kraje</v>
      </c>
      <c r="G121" s="35"/>
      <c r="H121" s="35"/>
      <c r="I121" s="116" t="s">
        <v>31</v>
      </c>
      <c r="J121" s="31" t="str">
        <f>E21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5.2" customHeight="1">
      <c r="A122" s="33"/>
      <c r="B122" s="34"/>
      <c r="C122" s="28" t="s">
        <v>29</v>
      </c>
      <c r="D122" s="35"/>
      <c r="E122" s="35"/>
      <c r="F122" s="26" t="str">
        <f>IF(E18="","",E18)</f>
        <v>Vyplň údaj</v>
      </c>
      <c r="G122" s="35"/>
      <c r="H122" s="35"/>
      <c r="I122" s="116" t="s">
        <v>33</v>
      </c>
      <c r="J122" s="31" t="str">
        <f>E24</f>
        <v xml:space="preserve"> </v>
      </c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2" customFormat="1" ht="10.35" customHeight="1">
      <c r="A123" s="33"/>
      <c r="B123" s="34"/>
      <c r="C123" s="35"/>
      <c r="D123" s="35"/>
      <c r="E123" s="35"/>
      <c r="F123" s="35"/>
      <c r="G123" s="35"/>
      <c r="H123" s="35"/>
      <c r="I123" s="114"/>
      <c r="J123" s="35"/>
      <c r="K123" s="35"/>
      <c r="L123" s="50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</row>
    <row r="124" spans="1:65" s="10" customFormat="1" ht="29.25" customHeight="1">
      <c r="A124" s="167"/>
      <c r="B124" s="168"/>
      <c r="C124" s="169" t="s">
        <v>117</v>
      </c>
      <c r="D124" s="170" t="s">
        <v>60</v>
      </c>
      <c r="E124" s="170" t="s">
        <v>56</v>
      </c>
      <c r="F124" s="170" t="s">
        <v>57</v>
      </c>
      <c r="G124" s="170" t="s">
        <v>118</v>
      </c>
      <c r="H124" s="170" t="s">
        <v>119</v>
      </c>
      <c r="I124" s="171" t="s">
        <v>120</v>
      </c>
      <c r="J124" s="172" t="s">
        <v>105</v>
      </c>
      <c r="K124" s="173" t="s">
        <v>121</v>
      </c>
      <c r="L124" s="174"/>
      <c r="M124" s="74" t="s">
        <v>1</v>
      </c>
      <c r="N124" s="75" t="s">
        <v>39</v>
      </c>
      <c r="O124" s="75" t="s">
        <v>122</v>
      </c>
      <c r="P124" s="75" t="s">
        <v>123</v>
      </c>
      <c r="Q124" s="75" t="s">
        <v>124</v>
      </c>
      <c r="R124" s="75" t="s">
        <v>125</v>
      </c>
      <c r="S124" s="75" t="s">
        <v>126</v>
      </c>
      <c r="T124" s="76" t="s">
        <v>127</v>
      </c>
      <c r="U124" s="167"/>
      <c r="V124" s="167"/>
      <c r="W124" s="167"/>
      <c r="X124" s="167"/>
      <c r="Y124" s="167"/>
      <c r="Z124" s="167"/>
      <c r="AA124" s="167"/>
      <c r="AB124" s="167"/>
      <c r="AC124" s="167"/>
      <c r="AD124" s="167"/>
      <c r="AE124" s="167"/>
    </row>
    <row r="125" spans="1:65" s="2" customFormat="1" ht="22.9" customHeight="1">
      <c r="A125" s="33"/>
      <c r="B125" s="34"/>
      <c r="C125" s="81" t="s">
        <v>128</v>
      </c>
      <c r="D125" s="35"/>
      <c r="E125" s="35"/>
      <c r="F125" s="35"/>
      <c r="G125" s="35"/>
      <c r="H125" s="35"/>
      <c r="I125" s="114"/>
      <c r="J125" s="175">
        <f>BK125</f>
        <v>0</v>
      </c>
      <c r="K125" s="35"/>
      <c r="L125" s="38"/>
      <c r="M125" s="77"/>
      <c r="N125" s="176"/>
      <c r="O125" s="78"/>
      <c r="P125" s="177">
        <f>P126+P139+P158+P172+P188+P201+P205+P215+P226</f>
        <v>0</v>
      </c>
      <c r="Q125" s="78"/>
      <c r="R125" s="177">
        <f>R126+R139+R158+R172+R188+R201+R205+R215+R226</f>
        <v>0</v>
      </c>
      <c r="S125" s="78"/>
      <c r="T125" s="178">
        <f>T126+T139+T158+T172+T188+T201+T205+T215+T226</f>
        <v>0</v>
      </c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74</v>
      </c>
      <c r="AU125" s="16" t="s">
        <v>107</v>
      </c>
      <c r="BK125" s="179">
        <f>BK126+BK139+BK158+BK172+BK188+BK201+BK205+BK215+BK226</f>
        <v>0</v>
      </c>
    </row>
    <row r="126" spans="1:65" s="11" customFormat="1" ht="25.9" customHeight="1">
      <c r="B126" s="180"/>
      <c r="C126" s="181"/>
      <c r="D126" s="182" t="s">
        <v>74</v>
      </c>
      <c r="E126" s="183" t="s">
        <v>75</v>
      </c>
      <c r="F126" s="183" t="s">
        <v>129</v>
      </c>
      <c r="G126" s="181"/>
      <c r="H126" s="181"/>
      <c r="I126" s="184"/>
      <c r="J126" s="185">
        <f>BK126</f>
        <v>0</v>
      </c>
      <c r="K126" s="181"/>
      <c r="L126" s="186"/>
      <c r="M126" s="187"/>
      <c r="N126" s="188"/>
      <c r="O126" s="188"/>
      <c r="P126" s="189">
        <f>SUM(P127:P138)</f>
        <v>0</v>
      </c>
      <c r="Q126" s="188"/>
      <c r="R126" s="189">
        <f>SUM(R127:R138)</f>
        <v>0</v>
      </c>
      <c r="S126" s="188"/>
      <c r="T126" s="190">
        <f>SUM(T127:T138)</f>
        <v>0</v>
      </c>
      <c r="AR126" s="191" t="s">
        <v>82</v>
      </c>
      <c r="AT126" s="192" t="s">
        <v>74</v>
      </c>
      <c r="AU126" s="192" t="s">
        <v>75</v>
      </c>
      <c r="AY126" s="191" t="s">
        <v>130</v>
      </c>
      <c r="BK126" s="193">
        <f>SUM(BK127:BK138)</f>
        <v>0</v>
      </c>
    </row>
    <row r="127" spans="1:65" s="2" customFormat="1" ht="16.5" customHeight="1">
      <c r="A127" s="33"/>
      <c r="B127" s="34"/>
      <c r="C127" s="194" t="s">
        <v>82</v>
      </c>
      <c r="D127" s="194" t="s">
        <v>131</v>
      </c>
      <c r="E127" s="195" t="s">
        <v>132</v>
      </c>
      <c r="F127" s="196" t="s">
        <v>133</v>
      </c>
      <c r="G127" s="197" t="s">
        <v>134</v>
      </c>
      <c r="H127" s="198">
        <v>170.8</v>
      </c>
      <c r="I127" s="199"/>
      <c r="J127" s="200">
        <f>ROUND(I127*H127,2)</f>
        <v>0</v>
      </c>
      <c r="K127" s="201"/>
      <c r="L127" s="38"/>
      <c r="M127" s="202" t="s">
        <v>1</v>
      </c>
      <c r="N127" s="203" t="s">
        <v>40</v>
      </c>
      <c r="O127" s="70"/>
      <c r="P127" s="204">
        <f>O127*H127</f>
        <v>0</v>
      </c>
      <c r="Q127" s="204">
        <v>0</v>
      </c>
      <c r="R127" s="204">
        <f>Q127*H127</f>
        <v>0</v>
      </c>
      <c r="S127" s="204">
        <v>0</v>
      </c>
      <c r="T127" s="205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06" t="s">
        <v>135</v>
      </c>
      <c r="AT127" s="206" t="s">
        <v>131</v>
      </c>
      <c r="AU127" s="206" t="s">
        <v>82</v>
      </c>
      <c r="AY127" s="16" t="s">
        <v>130</v>
      </c>
      <c r="BE127" s="207">
        <f>IF(N127="základní",J127,0)</f>
        <v>0</v>
      </c>
      <c r="BF127" s="207">
        <f>IF(N127="snížená",J127,0)</f>
        <v>0</v>
      </c>
      <c r="BG127" s="207">
        <f>IF(N127="zákl. přenesená",J127,0)</f>
        <v>0</v>
      </c>
      <c r="BH127" s="207">
        <f>IF(N127="sníž. přenesená",J127,0)</f>
        <v>0</v>
      </c>
      <c r="BI127" s="207">
        <f>IF(N127="nulová",J127,0)</f>
        <v>0</v>
      </c>
      <c r="BJ127" s="16" t="s">
        <v>82</v>
      </c>
      <c r="BK127" s="207">
        <f>ROUND(I127*H127,2)</f>
        <v>0</v>
      </c>
      <c r="BL127" s="16" t="s">
        <v>135</v>
      </c>
      <c r="BM127" s="206" t="s">
        <v>84</v>
      </c>
    </row>
    <row r="128" spans="1:65" s="12" customFormat="1" ht="11.25">
      <c r="B128" s="208"/>
      <c r="C128" s="209"/>
      <c r="D128" s="210" t="s">
        <v>136</v>
      </c>
      <c r="E128" s="211" t="s">
        <v>1</v>
      </c>
      <c r="F128" s="212" t="s">
        <v>407</v>
      </c>
      <c r="G128" s="209"/>
      <c r="H128" s="213">
        <v>170.8</v>
      </c>
      <c r="I128" s="214"/>
      <c r="J128" s="209"/>
      <c r="K128" s="209"/>
      <c r="L128" s="215"/>
      <c r="M128" s="216"/>
      <c r="N128" s="217"/>
      <c r="O128" s="217"/>
      <c r="P128" s="217"/>
      <c r="Q128" s="217"/>
      <c r="R128" s="217"/>
      <c r="S128" s="217"/>
      <c r="T128" s="218"/>
      <c r="AT128" s="219" t="s">
        <v>136</v>
      </c>
      <c r="AU128" s="219" t="s">
        <v>82</v>
      </c>
      <c r="AV128" s="12" t="s">
        <v>84</v>
      </c>
      <c r="AW128" s="12" t="s">
        <v>32</v>
      </c>
      <c r="AX128" s="12" t="s">
        <v>75</v>
      </c>
      <c r="AY128" s="219" t="s">
        <v>130</v>
      </c>
    </row>
    <row r="129" spans="1:65" s="13" customFormat="1" ht="11.25">
      <c r="B129" s="220"/>
      <c r="C129" s="221"/>
      <c r="D129" s="210" t="s">
        <v>136</v>
      </c>
      <c r="E129" s="222" t="s">
        <v>1</v>
      </c>
      <c r="F129" s="223" t="s">
        <v>138</v>
      </c>
      <c r="G129" s="221"/>
      <c r="H129" s="224">
        <v>170.8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136</v>
      </c>
      <c r="AU129" s="230" t="s">
        <v>82</v>
      </c>
      <c r="AV129" s="13" t="s">
        <v>135</v>
      </c>
      <c r="AW129" s="13" t="s">
        <v>32</v>
      </c>
      <c r="AX129" s="13" t="s">
        <v>82</v>
      </c>
      <c r="AY129" s="230" t="s">
        <v>130</v>
      </c>
    </row>
    <row r="130" spans="1:65" s="2" customFormat="1" ht="16.5" customHeight="1">
      <c r="A130" s="33"/>
      <c r="B130" s="34"/>
      <c r="C130" s="194" t="s">
        <v>84</v>
      </c>
      <c r="D130" s="194" t="s">
        <v>131</v>
      </c>
      <c r="E130" s="195" t="s">
        <v>139</v>
      </c>
      <c r="F130" s="196" t="s">
        <v>133</v>
      </c>
      <c r="G130" s="197" t="s">
        <v>140</v>
      </c>
      <c r="H130" s="198">
        <v>176.8</v>
      </c>
      <c r="I130" s="199"/>
      <c r="J130" s="200">
        <f>ROUND(I130*H130,2)</f>
        <v>0</v>
      </c>
      <c r="K130" s="201"/>
      <c r="L130" s="38"/>
      <c r="M130" s="202" t="s">
        <v>1</v>
      </c>
      <c r="N130" s="203" t="s">
        <v>40</v>
      </c>
      <c r="O130" s="70"/>
      <c r="P130" s="204">
        <f>O130*H130</f>
        <v>0</v>
      </c>
      <c r="Q130" s="204">
        <v>0</v>
      </c>
      <c r="R130" s="204">
        <f>Q130*H130</f>
        <v>0</v>
      </c>
      <c r="S130" s="204">
        <v>0</v>
      </c>
      <c r="T130" s="205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06" t="s">
        <v>135</v>
      </c>
      <c r="AT130" s="206" t="s">
        <v>131</v>
      </c>
      <c r="AU130" s="206" t="s">
        <v>82</v>
      </c>
      <c r="AY130" s="16" t="s">
        <v>130</v>
      </c>
      <c r="BE130" s="207">
        <f>IF(N130="základní",J130,0)</f>
        <v>0</v>
      </c>
      <c r="BF130" s="207">
        <f>IF(N130="snížená",J130,0)</f>
        <v>0</v>
      </c>
      <c r="BG130" s="207">
        <f>IF(N130="zákl. přenesená",J130,0)</f>
        <v>0</v>
      </c>
      <c r="BH130" s="207">
        <f>IF(N130="sníž. přenesená",J130,0)</f>
        <v>0</v>
      </c>
      <c r="BI130" s="207">
        <f>IF(N130="nulová",J130,0)</f>
        <v>0</v>
      </c>
      <c r="BJ130" s="16" t="s">
        <v>82</v>
      </c>
      <c r="BK130" s="207">
        <f>ROUND(I130*H130,2)</f>
        <v>0</v>
      </c>
      <c r="BL130" s="16" t="s">
        <v>135</v>
      </c>
      <c r="BM130" s="206" t="s">
        <v>135</v>
      </c>
    </row>
    <row r="131" spans="1:65" s="12" customFormat="1" ht="11.25">
      <c r="B131" s="208"/>
      <c r="C131" s="209"/>
      <c r="D131" s="210" t="s">
        <v>136</v>
      </c>
      <c r="E131" s="211" t="s">
        <v>1</v>
      </c>
      <c r="F131" s="212" t="s">
        <v>408</v>
      </c>
      <c r="G131" s="209"/>
      <c r="H131" s="213">
        <v>176.8</v>
      </c>
      <c r="I131" s="214"/>
      <c r="J131" s="209"/>
      <c r="K131" s="209"/>
      <c r="L131" s="215"/>
      <c r="M131" s="216"/>
      <c r="N131" s="217"/>
      <c r="O131" s="217"/>
      <c r="P131" s="217"/>
      <c r="Q131" s="217"/>
      <c r="R131" s="217"/>
      <c r="S131" s="217"/>
      <c r="T131" s="218"/>
      <c r="AT131" s="219" t="s">
        <v>136</v>
      </c>
      <c r="AU131" s="219" t="s">
        <v>82</v>
      </c>
      <c r="AV131" s="12" t="s">
        <v>84</v>
      </c>
      <c r="AW131" s="12" t="s">
        <v>32</v>
      </c>
      <c r="AX131" s="12" t="s">
        <v>75</v>
      </c>
      <c r="AY131" s="219" t="s">
        <v>130</v>
      </c>
    </row>
    <row r="132" spans="1:65" s="13" customFormat="1" ht="11.25">
      <c r="B132" s="220"/>
      <c r="C132" s="221"/>
      <c r="D132" s="210" t="s">
        <v>136</v>
      </c>
      <c r="E132" s="222" t="s">
        <v>1</v>
      </c>
      <c r="F132" s="223" t="s">
        <v>138</v>
      </c>
      <c r="G132" s="221"/>
      <c r="H132" s="224">
        <v>176.8</v>
      </c>
      <c r="I132" s="225"/>
      <c r="J132" s="221"/>
      <c r="K132" s="221"/>
      <c r="L132" s="226"/>
      <c r="M132" s="227"/>
      <c r="N132" s="228"/>
      <c r="O132" s="228"/>
      <c r="P132" s="228"/>
      <c r="Q132" s="228"/>
      <c r="R132" s="228"/>
      <c r="S132" s="228"/>
      <c r="T132" s="229"/>
      <c r="AT132" s="230" t="s">
        <v>136</v>
      </c>
      <c r="AU132" s="230" t="s">
        <v>82</v>
      </c>
      <c r="AV132" s="13" t="s">
        <v>135</v>
      </c>
      <c r="AW132" s="13" t="s">
        <v>32</v>
      </c>
      <c r="AX132" s="13" t="s">
        <v>82</v>
      </c>
      <c r="AY132" s="230" t="s">
        <v>130</v>
      </c>
    </row>
    <row r="133" spans="1:65" s="2" customFormat="1" ht="24" customHeight="1">
      <c r="A133" s="33"/>
      <c r="B133" s="34"/>
      <c r="C133" s="194" t="s">
        <v>142</v>
      </c>
      <c r="D133" s="194" t="s">
        <v>131</v>
      </c>
      <c r="E133" s="195" t="s">
        <v>148</v>
      </c>
      <c r="F133" s="196" t="s">
        <v>149</v>
      </c>
      <c r="G133" s="197" t="s">
        <v>150</v>
      </c>
      <c r="H133" s="198">
        <v>1</v>
      </c>
      <c r="I133" s="199"/>
      <c r="J133" s="200">
        <f>ROUND(I133*H133,2)</f>
        <v>0</v>
      </c>
      <c r="K133" s="201"/>
      <c r="L133" s="38"/>
      <c r="M133" s="202" t="s">
        <v>1</v>
      </c>
      <c r="N133" s="203" t="s">
        <v>40</v>
      </c>
      <c r="O133" s="70"/>
      <c r="P133" s="204">
        <f>O133*H133</f>
        <v>0</v>
      </c>
      <c r="Q133" s="204">
        <v>0</v>
      </c>
      <c r="R133" s="204">
        <f>Q133*H133</f>
        <v>0</v>
      </c>
      <c r="S133" s="204">
        <v>0</v>
      </c>
      <c r="T133" s="205">
        <f>S133*H133</f>
        <v>0</v>
      </c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R133" s="206" t="s">
        <v>135</v>
      </c>
      <c r="AT133" s="206" t="s">
        <v>131</v>
      </c>
      <c r="AU133" s="206" t="s">
        <v>82</v>
      </c>
      <c r="AY133" s="16" t="s">
        <v>130</v>
      </c>
      <c r="BE133" s="207">
        <f>IF(N133="základní",J133,0)</f>
        <v>0</v>
      </c>
      <c r="BF133" s="207">
        <f>IF(N133="snížená",J133,0)</f>
        <v>0</v>
      </c>
      <c r="BG133" s="207">
        <f>IF(N133="zákl. přenesená",J133,0)</f>
        <v>0</v>
      </c>
      <c r="BH133" s="207">
        <f>IF(N133="sníž. přenesená",J133,0)</f>
        <v>0</v>
      </c>
      <c r="BI133" s="207">
        <f>IF(N133="nulová",J133,0)</f>
        <v>0</v>
      </c>
      <c r="BJ133" s="16" t="s">
        <v>82</v>
      </c>
      <c r="BK133" s="207">
        <f>ROUND(I133*H133,2)</f>
        <v>0</v>
      </c>
      <c r="BL133" s="16" t="s">
        <v>135</v>
      </c>
      <c r="BM133" s="206" t="s">
        <v>145</v>
      </c>
    </row>
    <row r="134" spans="1:65" s="12" customFormat="1" ht="11.25">
      <c r="B134" s="208"/>
      <c r="C134" s="209"/>
      <c r="D134" s="210" t="s">
        <v>136</v>
      </c>
      <c r="E134" s="211" t="s">
        <v>1</v>
      </c>
      <c r="F134" s="212" t="s">
        <v>82</v>
      </c>
      <c r="G134" s="209"/>
      <c r="H134" s="213">
        <v>1</v>
      </c>
      <c r="I134" s="214"/>
      <c r="J134" s="209"/>
      <c r="K134" s="209"/>
      <c r="L134" s="215"/>
      <c r="M134" s="216"/>
      <c r="N134" s="217"/>
      <c r="O134" s="217"/>
      <c r="P134" s="217"/>
      <c r="Q134" s="217"/>
      <c r="R134" s="217"/>
      <c r="S134" s="217"/>
      <c r="T134" s="218"/>
      <c r="AT134" s="219" t="s">
        <v>136</v>
      </c>
      <c r="AU134" s="219" t="s">
        <v>82</v>
      </c>
      <c r="AV134" s="12" t="s">
        <v>84</v>
      </c>
      <c r="AW134" s="12" t="s">
        <v>32</v>
      </c>
      <c r="AX134" s="12" t="s">
        <v>75</v>
      </c>
      <c r="AY134" s="219" t="s">
        <v>130</v>
      </c>
    </row>
    <row r="135" spans="1:65" s="13" customFormat="1" ht="11.25">
      <c r="B135" s="220"/>
      <c r="C135" s="221"/>
      <c r="D135" s="210" t="s">
        <v>136</v>
      </c>
      <c r="E135" s="222" t="s">
        <v>1</v>
      </c>
      <c r="F135" s="223" t="s">
        <v>138</v>
      </c>
      <c r="G135" s="221"/>
      <c r="H135" s="224">
        <v>1</v>
      </c>
      <c r="I135" s="225"/>
      <c r="J135" s="221"/>
      <c r="K135" s="221"/>
      <c r="L135" s="226"/>
      <c r="M135" s="227"/>
      <c r="N135" s="228"/>
      <c r="O135" s="228"/>
      <c r="P135" s="228"/>
      <c r="Q135" s="228"/>
      <c r="R135" s="228"/>
      <c r="S135" s="228"/>
      <c r="T135" s="229"/>
      <c r="AT135" s="230" t="s">
        <v>136</v>
      </c>
      <c r="AU135" s="230" t="s">
        <v>82</v>
      </c>
      <c r="AV135" s="13" t="s">
        <v>135</v>
      </c>
      <c r="AW135" s="13" t="s">
        <v>32</v>
      </c>
      <c r="AX135" s="13" t="s">
        <v>82</v>
      </c>
      <c r="AY135" s="230" t="s">
        <v>130</v>
      </c>
    </row>
    <row r="136" spans="1:65" s="2" customFormat="1" ht="24" customHeight="1">
      <c r="A136" s="33"/>
      <c r="B136" s="34"/>
      <c r="C136" s="194" t="s">
        <v>135</v>
      </c>
      <c r="D136" s="194" t="s">
        <v>131</v>
      </c>
      <c r="E136" s="195" t="s">
        <v>153</v>
      </c>
      <c r="F136" s="196" t="s">
        <v>154</v>
      </c>
      <c r="G136" s="197" t="s">
        <v>150</v>
      </c>
      <c r="H136" s="198">
        <v>1</v>
      </c>
      <c r="I136" s="199"/>
      <c r="J136" s="200">
        <f>ROUND(I136*H136,2)</f>
        <v>0</v>
      </c>
      <c r="K136" s="201"/>
      <c r="L136" s="38"/>
      <c r="M136" s="202" t="s">
        <v>1</v>
      </c>
      <c r="N136" s="203" t="s">
        <v>40</v>
      </c>
      <c r="O136" s="70"/>
      <c r="P136" s="204">
        <f>O136*H136</f>
        <v>0</v>
      </c>
      <c r="Q136" s="204">
        <v>0</v>
      </c>
      <c r="R136" s="204">
        <f>Q136*H136</f>
        <v>0</v>
      </c>
      <c r="S136" s="204">
        <v>0</v>
      </c>
      <c r="T136" s="205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06" t="s">
        <v>135</v>
      </c>
      <c r="AT136" s="206" t="s">
        <v>131</v>
      </c>
      <c r="AU136" s="206" t="s">
        <v>82</v>
      </c>
      <c r="AY136" s="16" t="s">
        <v>130</v>
      </c>
      <c r="BE136" s="207">
        <f>IF(N136="základní",J136,0)</f>
        <v>0</v>
      </c>
      <c r="BF136" s="207">
        <f>IF(N136="snížená",J136,0)</f>
        <v>0</v>
      </c>
      <c r="BG136" s="207">
        <f>IF(N136="zákl. přenesená",J136,0)</f>
        <v>0</v>
      </c>
      <c r="BH136" s="207">
        <f>IF(N136="sníž. přenesená",J136,0)</f>
        <v>0</v>
      </c>
      <c r="BI136" s="207">
        <f>IF(N136="nulová",J136,0)</f>
        <v>0</v>
      </c>
      <c r="BJ136" s="16" t="s">
        <v>82</v>
      </c>
      <c r="BK136" s="207">
        <f>ROUND(I136*H136,2)</f>
        <v>0</v>
      </c>
      <c r="BL136" s="16" t="s">
        <v>135</v>
      </c>
      <c r="BM136" s="206" t="s">
        <v>151</v>
      </c>
    </row>
    <row r="137" spans="1:65" s="12" customFormat="1" ht="11.25">
      <c r="B137" s="208"/>
      <c r="C137" s="209"/>
      <c r="D137" s="210" t="s">
        <v>136</v>
      </c>
      <c r="E137" s="211" t="s">
        <v>1</v>
      </c>
      <c r="F137" s="212" t="s">
        <v>82</v>
      </c>
      <c r="G137" s="209"/>
      <c r="H137" s="213">
        <v>1</v>
      </c>
      <c r="I137" s="214"/>
      <c r="J137" s="209"/>
      <c r="K137" s="209"/>
      <c r="L137" s="215"/>
      <c r="M137" s="216"/>
      <c r="N137" s="217"/>
      <c r="O137" s="217"/>
      <c r="P137" s="217"/>
      <c r="Q137" s="217"/>
      <c r="R137" s="217"/>
      <c r="S137" s="217"/>
      <c r="T137" s="218"/>
      <c r="AT137" s="219" t="s">
        <v>136</v>
      </c>
      <c r="AU137" s="219" t="s">
        <v>82</v>
      </c>
      <c r="AV137" s="12" t="s">
        <v>84</v>
      </c>
      <c r="AW137" s="12" t="s">
        <v>32</v>
      </c>
      <c r="AX137" s="12" t="s">
        <v>75</v>
      </c>
      <c r="AY137" s="219" t="s">
        <v>130</v>
      </c>
    </row>
    <row r="138" spans="1:65" s="13" customFormat="1" ht="11.25">
      <c r="B138" s="220"/>
      <c r="C138" s="221"/>
      <c r="D138" s="210" t="s">
        <v>136</v>
      </c>
      <c r="E138" s="222" t="s">
        <v>1</v>
      </c>
      <c r="F138" s="223" t="s">
        <v>138</v>
      </c>
      <c r="G138" s="221"/>
      <c r="H138" s="224">
        <v>1</v>
      </c>
      <c r="I138" s="225"/>
      <c r="J138" s="221"/>
      <c r="K138" s="221"/>
      <c r="L138" s="226"/>
      <c r="M138" s="227"/>
      <c r="N138" s="228"/>
      <c r="O138" s="228"/>
      <c r="P138" s="228"/>
      <c r="Q138" s="228"/>
      <c r="R138" s="228"/>
      <c r="S138" s="228"/>
      <c r="T138" s="229"/>
      <c r="AT138" s="230" t="s">
        <v>136</v>
      </c>
      <c r="AU138" s="230" t="s">
        <v>82</v>
      </c>
      <c r="AV138" s="13" t="s">
        <v>135</v>
      </c>
      <c r="AW138" s="13" t="s">
        <v>32</v>
      </c>
      <c r="AX138" s="13" t="s">
        <v>82</v>
      </c>
      <c r="AY138" s="230" t="s">
        <v>130</v>
      </c>
    </row>
    <row r="139" spans="1:65" s="11" customFormat="1" ht="25.9" customHeight="1">
      <c r="B139" s="180"/>
      <c r="C139" s="181"/>
      <c r="D139" s="182" t="s">
        <v>74</v>
      </c>
      <c r="E139" s="183" t="s">
        <v>82</v>
      </c>
      <c r="F139" s="183" t="s">
        <v>156</v>
      </c>
      <c r="G139" s="181"/>
      <c r="H139" s="181"/>
      <c r="I139" s="184"/>
      <c r="J139" s="185">
        <f>BK139</f>
        <v>0</v>
      </c>
      <c r="K139" s="181"/>
      <c r="L139" s="186"/>
      <c r="M139" s="187"/>
      <c r="N139" s="188"/>
      <c r="O139" s="188"/>
      <c r="P139" s="189">
        <f>SUM(P140:P157)</f>
        <v>0</v>
      </c>
      <c r="Q139" s="188"/>
      <c r="R139" s="189">
        <f>SUM(R140:R157)</f>
        <v>0</v>
      </c>
      <c r="S139" s="188"/>
      <c r="T139" s="190">
        <f>SUM(T140:T157)</f>
        <v>0</v>
      </c>
      <c r="AR139" s="191" t="s">
        <v>82</v>
      </c>
      <c r="AT139" s="192" t="s">
        <v>74</v>
      </c>
      <c r="AU139" s="192" t="s">
        <v>75</v>
      </c>
      <c r="AY139" s="191" t="s">
        <v>130</v>
      </c>
      <c r="BK139" s="193">
        <f>SUM(BK140:BK157)</f>
        <v>0</v>
      </c>
    </row>
    <row r="140" spans="1:65" s="2" customFormat="1" ht="16.5" customHeight="1">
      <c r="A140" s="33"/>
      <c r="B140" s="34"/>
      <c r="C140" s="194" t="s">
        <v>152</v>
      </c>
      <c r="D140" s="194" t="s">
        <v>131</v>
      </c>
      <c r="E140" s="195" t="s">
        <v>157</v>
      </c>
      <c r="F140" s="196" t="s">
        <v>158</v>
      </c>
      <c r="G140" s="197" t="s">
        <v>159</v>
      </c>
      <c r="H140" s="198">
        <v>288</v>
      </c>
      <c r="I140" s="199"/>
      <c r="J140" s="200">
        <f>ROUND(I140*H140,2)</f>
        <v>0</v>
      </c>
      <c r="K140" s="201"/>
      <c r="L140" s="38"/>
      <c r="M140" s="202" t="s">
        <v>1</v>
      </c>
      <c r="N140" s="203" t="s">
        <v>40</v>
      </c>
      <c r="O140" s="70"/>
      <c r="P140" s="204">
        <f>O140*H140</f>
        <v>0</v>
      </c>
      <c r="Q140" s="204">
        <v>0</v>
      </c>
      <c r="R140" s="204">
        <f>Q140*H140</f>
        <v>0</v>
      </c>
      <c r="S140" s="204">
        <v>0</v>
      </c>
      <c r="T140" s="205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06" t="s">
        <v>135</v>
      </c>
      <c r="AT140" s="206" t="s">
        <v>131</v>
      </c>
      <c r="AU140" s="206" t="s">
        <v>82</v>
      </c>
      <c r="AY140" s="16" t="s">
        <v>130</v>
      </c>
      <c r="BE140" s="207">
        <f>IF(N140="základní",J140,0)</f>
        <v>0</v>
      </c>
      <c r="BF140" s="207">
        <f>IF(N140="snížená",J140,0)</f>
        <v>0</v>
      </c>
      <c r="BG140" s="207">
        <f>IF(N140="zákl. přenesená",J140,0)</f>
        <v>0</v>
      </c>
      <c r="BH140" s="207">
        <f>IF(N140="sníž. přenesená",J140,0)</f>
        <v>0</v>
      </c>
      <c r="BI140" s="207">
        <f>IF(N140="nulová",J140,0)</f>
        <v>0</v>
      </c>
      <c r="BJ140" s="16" t="s">
        <v>82</v>
      </c>
      <c r="BK140" s="207">
        <f>ROUND(I140*H140,2)</f>
        <v>0</v>
      </c>
      <c r="BL140" s="16" t="s">
        <v>135</v>
      </c>
      <c r="BM140" s="206" t="s">
        <v>155</v>
      </c>
    </row>
    <row r="141" spans="1:65" s="12" customFormat="1" ht="11.25">
      <c r="B141" s="208"/>
      <c r="C141" s="209"/>
      <c r="D141" s="210" t="s">
        <v>136</v>
      </c>
      <c r="E141" s="211" t="s">
        <v>1</v>
      </c>
      <c r="F141" s="212" t="s">
        <v>374</v>
      </c>
      <c r="G141" s="209"/>
      <c r="H141" s="213">
        <v>288</v>
      </c>
      <c r="I141" s="214"/>
      <c r="J141" s="209"/>
      <c r="K141" s="209"/>
      <c r="L141" s="215"/>
      <c r="M141" s="216"/>
      <c r="N141" s="217"/>
      <c r="O141" s="217"/>
      <c r="P141" s="217"/>
      <c r="Q141" s="217"/>
      <c r="R141" s="217"/>
      <c r="S141" s="217"/>
      <c r="T141" s="218"/>
      <c r="AT141" s="219" t="s">
        <v>136</v>
      </c>
      <c r="AU141" s="219" t="s">
        <v>82</v>
      </c>
      <c r="AV141" s="12" t="s">
        <v>84</v>
      </c>
      <c r="AW141" s="12" t="s">
        <v>32</v>
      </c>
      <c r="AX141" s="12" t="s">
        <v>75</v>
      </c>
      <c r="AY141" s="219" t="s">
        <v>130</v>
      </c>
    </row>
    <row r="142" spans="1:65" s="13" customFormat="1" ht="11.25">
      <c r="B142" s="220"/>
      <c r="C142" s="221"/>
      <c r="D142" s="210" t="s">
        <v>136</v>
      </c>
      <c r="E142" s="222" t="s">
        <v>1</v>
      </c>
      <c r="F142" s="223" t="s">
        <v>138</v>
      </c>
      <c r="G142" s="221"/>
      <c r="H142" s="224">
        <v>288</v>
      </c>
      <c r="I142" s="225"/>
      <c r="J142" s="221"/>
      <c r="K142" s="221"/>
      <c r="L142" s="226"/>
      <c r="M142" s="227"/>
      <c r="N142" s="228"/>
      <c r="O142" s="228"/>
      <c r="P142" s="228"/>
      <c r="Q142" s="228"/>
      <c r="R142" s="228"/>
      <c r="S142" s="228"/>
      <c r="T142" s="229"/>
      <c r="AT142" s="230" t="s">
        <v>136</v>
      </c>
      <c r="AU142" s="230" t="s">
        <v>82</v>
      </c>
      <c r="AV142" s="13" t="s">
        <v>135</v>
      </c>
      <c r="AW142" s="13" t="s">
        <v>32</v>
      </c>
      <c r="AX142" s="13" t="s">
        <v>82</v>
      </c>
      <c r="AY142" s="230" t="s">
        <v>130</v>
      </c>
    </row>
    <row r="143" spans="1:65" s="2" customFormat="1" ht="24" customHeight="1">
      <c r="A143" s="33"/>
      <c r="B143" s="34"/>
      <c r="C143" s="194" t="s">
        <v>145</v>
      </c>
      <c r="D143" s="194" t="s">
        <v>131</v>
      </c>
      <c r="E143" s="195" t="s">
        <v>163</v>
      </c>
      <c r="F143" s="196" t="s">
        <v>164</v>
      </c>
      <c r="G143" s="197" t="s">
        <v>134</v>
      </c>
      <c r="H143" s="198">
        <v>75</v>
      </c>
      <c r="I143" s="199"/>
      <c r="J143" s="200">
        <f>ROUND(I143*H143,2)</f>
        <v>0</v>
      </c>
      <c r="K143" s="201"/>
      <c r="L143" s="38"/>
      <c r="M143" s="202" t="s">
        <v>1</v>
      </c>
      <c r="N143" s="203" t="s">
        <v>40</v>
      </c>
      <c r="O143" s="70"/>
      <c r="P143" s="204">
        <f>O143*H143</f>
        <v>0</v>
      </c>
      <c r="Q143" s="204">
        <v>0</v>
      </c>
      <c r="R143" s="204">
        <f>Q143*H143</f>
        <v>0</v>
      </c>
      <c r="S143" s="204">
        <v>0</v>
      </c>
      <c r="T143" s="205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206" t="s">
        <v>135</v>
      </c>
      <c r="AT143" s="206" t="s">
        <v>131</v>
      </c>
      <c r="AU143" s="206" t="s">
        <v>82</v>
      </c>
      <c r="AY143" s="16" t="s">
        <v>130</v>
      </c>
      <c r="BE143" s="207">
        <f>IF(N143="základní",J143,0)</f>
        <v>0</v>
      </c>
      <c r="BF143" s="207">
        <f>IF(N143="snížená",J143,0)</f>
        <v>0</v>
      </c>
      <c r="BG143" s="207">
        <f>IF(N143="zákl. přenesená",J143,0)</f>
        <v>0</v>
      </c>
      <c r="BH143" s="207">
        <f>IF(N143="sníž. přenesená",J143,0)</f>
        <v>0</v>
      </c>
      <c r="BI143" s="207">
        <f>IF(N143="nulová",J143,0)</f>
        <v>0</v>
      </c>
      <c r="BJ143" s="16" t="s">
        <v>82</v>
      </c>
      <c r="BK143" s="207">
        <f>ROUND(I143*H143,2)</f>
        <v>0</v>
      </c>
      <c r="BL143" s="16" t="s">
        <v>135</v>
      </c>
      <c r="BM143" s="206" t="s">
        <v>160</v>
      </c>
    </row>
    <row r="144" spans="1:65" s="12" customFormat="1" ht="11.25">
      <c r="B144" s="208"/>
      <c r="C144" s="209"/>
      <c r="D144" s="210" t="s">
        <v>136</v>
      </c>
      <c r="E144" s="211" t="s">
        <v>1</v>
      </c>
      <c r="F144" s="212" t="s">
        <v>409</v>
      </c>
      <c r="G144" s="209"/>
      <c r="H144" s="213">
        <v>75</v>
      </c>
      <c r="I144" s="214"/>
      <c r="J144" s="209"/>
      <c r="K144" s="209"/>
      <c r="L144" s="215"/>
      <c r="M144" s="216"/>
      <c r="N144" s="217"/>
      <c r="O144" s="217"/>
      <c r="P144" s="217"/>
      <c r="Q144" s="217"/>
      <c r="R144" s="217"/>
      <c r="S144" s="217"/>
      <c r="T144" s="218"/>
      <c r="AT144" s="219" t="s">
        <v>136</v>
      </c>
      <c r="AU144" s="219" t="s">
        <v>82</v>
      </c>
      <c r="AV144" s="12" t="s">
        <v>84</v>
      </c>
      <c r="AW144" s="12" t="s">
        <v>32</v>
      </c>
      <c r="AX144" s="12" t="s">
        <v>75</v>
      </c>
      <c r="AY144" s="219" t="s">
        <v>130</v>
      </c>
    </row>
    <row r="145" spans="1:65" s="13" customFormat="1" ht="11.25">
      <c r="B145" s="220"/>
      <c r="C145" s="221"/>
      <c r="D145" s="210" t="s">
        <v>136</v>
      </c>
      <c r="E145" s="222" t="s">
        <v>1</v>
      </c>
      <c r="F145" s="223" t="s">
        <v>138</v>
      </c>
      <c r="G145" s="221"/>
      <c r="H145" s="224">
        <v>75</v>
      </c>
      <c r="I145" s="225"/>
      <c r="J145" s="221"/>
      <c r="K145" s="221"/>
      <c r="L145" s="226"/>
      <c r="M145" s="227"/>
      <c r="N145" s="228"/>
      <c r="O145" s="228"/>
      <c r="P145" s="228"/>
      <c r="Q145" s="228"/>
      <c r="R145" s="228"/>
      <c r="S145" s="228"/>
      <c r="T145" s="229"/>
      <c r="AT145" s="230" t="s">
        <v>136</v>
      </c>
      <c r="AU145" s="230" t="s">
        <v>82</v>
      </c>
      <c r="AV145" s="13" t="s">
        <v>135</v>
      </c>
      <c r="AW145" s="13" t="s">
        <v>32</v>
      </c>
      <c r="AX145" s="13" t="s">
        <v>82</v>
      </c>
      <c r="AY145" s="230" t="s">
        <v>130</v>
      </c>
    </row>
    <row r="146" spans="1:65" s="2" customFormat="1" ht="16.5" customHeight="1">
      <c r="A146" s="33"/>
      <c r="B146" s="34"/>
      <c r="C146" s="194" t="s">
        <v>162</v>
      </c>
      <c r="D146" s="194" t="s">
        <v>131</v>
      </c>
      <c r="E146" s="195" t="s">
        <v>167</v>
      </c>
      <c r="F146" s="196" t="s">
        <v>168</v>
      </c>
      <c r="G146" s="197" t="s">
        <v>134</v>
      </c>
      <c r="H146" s="198">
        <v>75</v>
      </c>
      <c r="I146" s="199"/>
      <c r="J146" s="200">
        <f>ROUND(I146*H146,2)</f>
        <v>0</v>
      </c>
      <c r="K146" s="201"/>
      <c r="L146" s="38"/>
      <c r="M146" s="202" t="s">
        <v>1</v>
      </c>
      <c r="N146" s="203" t="s">
        <v>40</v>
      </c>
      <c r="O146" s="70"/>
      <c r="P146" s="204">
        <f>O146*H146</f>
        <v>0</v>
      </c>
      <c r="Q146" s="204">
        <v>0</v>
      </c>
      <c r="R146" s="204">
        <f>Q146*H146</f>
        <v>0</v>
      </c>
      <c r="S146" s="204">
        <v>0</v>
      </c>
      <c r="T146" s="205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06" t="s">
        <v>135</v>
      </c>
      <c r="AT146" s="206" t="s">
        <v>131</v>
      </c>
      <c r="AU146" s="206" t="s">
        <v>82</v>
      </c>
      <c r="AY146" s="16" t="s">
        <v>130</v>
      </c>
      <c r="BE146" s="207">
        <f>IF(N146="základní",J146,0)</f>
        <v>0</v>
      </c>
      <c r="BF146" s="207">
        <f>IF(N146="snížená",J146,0)</f>
        <v>0</v>
      </c>
      <c r="BG146" s="207">
        <f>IF(N146="zákl. přenesená",J146,0)</f>
        <v>0</v>
      </c>
      <c r="BH146" s="207">
        <f>IF(N146="sníž. přenesená",J146,0)</f>
        <v>0</v>
      </c>
      <c r="BI146" s="207">
        <f>IF(N146="nulová",J146,0)</f>
        <v>0</v>
      </c>
      <c r="BJ146" s="16" t="s">
        <v>82</v>
      </c>
      <c r="BK146" s="207">
        <f>ROUND(I146*H146,2)</f>
        <v>0</v>
      </c>
      <c r="BL146" s="16" t="s">
        <v>135</v>
      </c>
      <c r="BM146" s="206" t="s">
        <v>165</v>
      </c>
    </row>
    <row r="147" spans="1:65" s="12" customFormat="1" ht="11.25">
      <c r="B147" s="208"/>
      <c r="C147" s="209"/>
      <c r="D147" s="210" t="s">
        <v>136</v>
      </c>
      <c r="E147" s="211" t="s">
        <v>1</v>
      </c>
      <c r="F147" s="212" t="s">
        <v>410</v>
      </c>
      <c r="G147" s="209"/>
      <c r="H147" s="213">
        <v>75</v>
      </c>
      <c r="I147" s="214"/>
      <c r="J147" s="209"/>
      <c r="K147" s="209"/>
      <c r="L147" s="215"/>
      <c r="M147" s="216"/>
      <c r="N147" s="217"/>
      <c r="O147" s="217"/>
      <c r="P147" s="217"/>
      <c r="Q147" s="217"/>
      <c r="R147" s="217"/>
      <c r="S147" s="217"/>
      <c r="T147" s="218"/>
      <c r="AT147" s="219" t="s">
        <v>136</v>
      </c>
      <c r="AU147" s="219" t="s">
        <v>82</v>
      </c>
      <c r="AV147" s="12" t="s">
        <v>84</v>
      </c>
      <c r="AW147" s="12" t="s">
        <v>32</v>
      </c>
      <c r="AX147" s="12" t="s">
        <v>75</v>
      </c>
      <c r="AY147" s="219" t="s">
        <v>130</v>
      </c>
    </row>
    <row r="148" spans="1:65" s="13" customFormat="1" ht="11.25">
      <c r="B148" s="220"/>
      <c r="C148" s="221"/>
      <c r="D148" s="210" t="s">
        <v>136</v>
      </c>
      <c r="E148" s="222" t="s">
        <v>1</v>
      </c>
      <c r="F148" s="223" t="s">
        <v>138</v>
      </c>
      <c r="G148" s="221"/>
      <c r="H148" s="224">
        <v>75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136</v>
      </c>
      <c r="AU148" s="230" t="s">
        <v>82</v>
      </c>
      <c r="AV148" s="13" t="s">
        <v>135</v>
      </c>
      <c r="AW148" s="13" t="s">
        <v>32</v>
      </c>
      <c r="AX148" s="13" t="s">
        <v>82</v>
      </c>
      <c r="AY148" s="230" t="s">
        <v>130</v>
      </c>
    </row>
    <row r="149" spans="1:65" s="2" customFormat="1" ht="24" customHeight="1">
      <c r="A149" s="33"/>
      <c r="B149" s="34"/>
      <c r="C149" s="194" t="s">
        <v>151</v>
      </c>
      <c r="D149" s="194" t="s">
        <v>131</v>
      </c>
      <c r="E149" s="195" t="s">
        <v>177</v>
      </c>
      <c r="F149" s="196" t="s">
        <v>178</v>
      </c>
      <c r="G149" s="197" t="s">
        <v>134</v>
      </c>
      <c r="H149" s="198">
        <v>170.8</v>
      </c>
      <c r="I149" s="199"/>
      <c r="J149" s="200">
        <f>ROUND(I149*H149,2)</f>
        <v>0</v>
      </c>
      <c r="K149" s="201"/>
      <c r="L149" s="38"/>
      <c r="M149" s="202" t="s">
        <v>1</v>
      </c>
      <c r="N149" s="203" t="s">
        <v>40</v>
      </c>
      <c r="O149" s="70"/>
      <c r="P149" s="204">
        <f>O149*H149</f>
        <v>0</v>
      </c>
      <c r="Q149" s="204">
        <v>0</v>
      </c>
      <c r="R149" s="204">
        <f>Q149*H149</f>
        <v>0</v>
      </c>
      <c r="S149" s="204">
        <v>0</v>
      </c>
      <c r="T149" s="205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06" t="s">
        <v>135</v>
      </c>
      <c r="AT149" s="206" t="s">
        <v>131</v>
      </c>
      <c r="AU149" s="206" t="s">
        <v>82</v>
      </c>
      <c r="AY149" s="16" t="s">
        <v>130</v>
      </c>
      <c r="BE149" s="207">
        <f>IF(N149="základní",J149,0)</f>
        <v>0</v>
      </c>
      <c r="BF149" s="207">
        <f>IF(N149="snížená",J149,0)</f>
        <v>0</v>
      </c>
      <c r="BG149" s="207">
        <f>IF(N149="zákl. přenesená",J149,0)</f>
        <v>0</v>
      </c>
      <c r="BH149" s="207">
        <f>IF(N149="sníž. přenesená",J149,0)</f>
        <v>0</v>
      </c>
      <c r="BI149" s="207">
        <f>IF(N149="nulová",J149,0)</f>
        <v>0</v>
      </c>
      <c r="BJ149" s="16" t="s">
        <v>82</v>
      </c>
      <c r="BK149" s="207">
        <f>ROUND(I149*H149,2)</f>
        <v>0</v>
      </c>
      <c r="BL149" s="16" t="s">
        <v>135</v>
      </c>
      <c r="BM149" s="206" t="s">
        <v>169</v>
      </c>
    </row>
    <row r="150" spans="1:65" s="12" customFormat="1" ht="22.5">
      <c r="B150" s="208"/>
      <c r="C150" s="209"/>
      <c r="D150" s="210" t="s">
        <v>136</v>
      </c>
      <c r="E150" s="211" t="s">
        <v>1</v>
      </c>
      <c r="F150" s="212" t="s">
        <v>411</v>
      </c>
      <c r="G150" s="209"/>
      <c r="H150" s="213">
        <v>170.8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136</v>
      </c>
      <c r="AU150" s="219" t="s">
        <v>82</v>
      </c>
      <c r="AV150" s="12" t="s">
        <v>84</v>
      </c>
      <c r="AW150" s="12" t="s">
        <v>32</v>
      </c>
      <c r="AX150" s="12" t="s">
        <v>75</v>
      </c>
      <c r="AY150" s="219" t="s">
        <v>130</v>
      </c>
    </row>
    <row r="151" spans="1:65" s="13" customFormat="1" ht="11.25">
      <c r="B151" s="220"/>
      <c r="C151" s="221"/>
      <c r="D151" s="210" t="s">
        <v>136</v>
      </c>
      <c r="E151" s="222" t="s">
        <v>1</v>
      </c>
      <c r="F151" s="223" t="s">
        <v>138</v>
      </c>
      <c r="G151" s="221"/>
      <c r="H151" s="224">
        <v>170.8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136</v>
      </c>
      <c r="AU151" s="230" t="s">
        <v>82</v>
      </c>
      <c r="AV151" s="13" t="s">
        <v>135</v>
      </c>
      <c r="AW151" s="13" t="s">
        <v>32</v>
      </c>
      <c r="AX151" s="13" t="s">
        <v>82</v>
      </c>
      <c r="AY151" s="230" t="s">
        <v>130</v>
      </c>
    </row>
    <row r="152" spans="1:65" s="2" customFormat="1" ht="24" customHeight="1">
      <c r="A152" s="33"/>
      <c r="B152" s="34"/>
      <c r="C152" s="194" t="s">
        <v>173</v>
      </c>
      <c r="D152" s="194" t="s">
        <v>131</v>
      </c>
      <c r="E152" s="195" t="s">
        <v>187</v>
      </c>
      <c r="F152" s="196" t="s">
        <v>188</v>
      </c>
      <c r="G152" s="197" t="s">
        <v>134</v>
      </c>
      <c r="H152" s="198">
        <v>170.8</v>
      </c>
      <c r="I152" s="199"/>
      <c r="J152" s="200">
        <f>ROUND(I152*H152,2)</f>
        <v>0</v>
      </c>
      <c r="K152" s="201"/>
      <c r="L152" s="38"/>
      <c r="M152" s="202" t="s">
        <v>1</v>
      </c>
      <c r="N152" s="203" t="s">
        <v>40</v>
      </c>
      <c r="O152" s="70"/>
      <c r="P152" s="204">
        <f>O152*H152</f>
        <v>0</v>
      </c>
      <c r="Q152" s="204">
        <v>0</v>
      </c>
      <c r="R152" s="204">
        <f>Q152*H152</f>
        <v>0</v>
      </c>
      <c r="S152" s="204">
        <v>0</v>
      </c>
      <c r="T152" s="205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06" t="s">
        <v>135</v>
      </c>
      <c r="AT152" s="206" t="s">
        <v>131</v>
      </c>
      <c r="AU152" s="206" t="s">
        <v>82</v>
      </c>
      <c r="AY152" s="16" t="s">
        <v>130</v>
      </c>
      <c r="BE152" s="207">
        <f>IF(N152="základní",J152,0)</f>
        <v>0</v>
      </c>
      <c r="BF152" s="207">
        <f>IF(N152="snížená",J152,0)</f>
        <v>0</v>
      </c>
      <c r="BG152" s="207">
        <f>IF(N152="zákl. přenesená",J152,0)</f>
        <v>0</v>
      </c>
      <c r="BH152" s="207">
        <f>IF(N152="sníž. přenesená",J152,0)</f>
        <v>0</v>
      </c>
      <c r="BI152" s="207">
        <f>IF(N152="nulová",J152,0)</f>
        <v>0</v>
      </c>
      <c r="BJ152" s="16" t="s">
        <v>82</v>
      </c>
      <c r="BK152" s="207">
        <f>ROUND(I152*H152,2)</f>
        <v>0</v>
      </c>
      <c r="BL152" s="16" t="s">
        <v>135</v>
      </c>
      <c r="BM152" s="206" t="s">
        <v>175</v>
      </c>
    </row>
    <row r="153" spans="1:65" s="12" customFormat="1" ht="11.25">
      <c r="B153" s="208"/>
      <c r="C153" s="209"/>
      <c r="D153" s="210" t="s">
        <v>136</v>
      </c>
      <c r="E153" s="211" t="s">
        <v>1</v>
      </c>
      <c r="F153" s="212" t="s">
        <v>412</v>
      </c>
      <c r="G153" s="209"/>
      <c r="H153" s="213">
        <v>170.8</v>
      </c>
      <c r="I153" s="214"/>
      <c r="J153" s="209"/>
      <c r="K153" s="209"/>
      <c r="L153" s="215"/>
      <c r="M153" s="216"/>
      <c r="N153" s="217"/>
      <c r="O153" s="217"/>
      <c r="P153" s="217"/>
      <c r="Q153" s="217"/>
      <c r="R153" s="217"/>
      <c r="S153" s="217"/>
      <c r="T153" s="218"/>
      <c r="AT153" s="219" t="s">
        <v>136</v>
      </c>
      <c r="AU153" s="219" t="s">
        <v>82</v>
      </c>
      <c r="AV153" s="12" t="s">
        <v>84</v>
      </c>
      <c r="AW153" s="12" t="s">
        <v>32</v>
      </c>
      <c r="AX153" s="12" t="s">
        <v>75</v>
      </c>
      <c r="AY153" s="219" t="s">
        <v>130</v>
      </c>
    </row>
    <row r="154" spans="1:65" s="13" customFormat="1" ht="11.25">
      <c r="B154" s="220"/>
      <c r="C154" s="221"/>
      <c r="D154" s="210" t="s">
        <v>136</v>
      </c>
      <c r="E154" s="222" t="s">
        <v>1</v>
      </c>
      <c r="F154" s="223" t="s">
        <v>138</v>
      </c>
      <c r="G154" s="221"/>
      <c r="H154" s="224">
        <v>170.8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136</v>
      </c>
      <c r="AU154" s="230" t="s">
        <v>82</v>
      </c>
      <c r="AV154" s="13" t="s">
        <v>135</v>
      </c>
      <c r="AW154" s="13" t="s">
        <v>32</v>
      </c>
      <c r="AX154" s="13" t="s">
        <v>82</v>
      </c>
      <c r="AY154" s="230" t="s">
        <v>130</v>
      </c>
    </row>
    <row r="155" spans="1:65" s="2" customFormat="1" ht="16.5" customHeight="1">
      <c r="A155" s="33"/>
      <c r="B155" s="34"/>
      <c r="C155" s="194" t="s">
        <v>155</v>
      </c>
      <c r="D155" s="194" t="s">
        <v>131</v>
      </c>
      <c r="E155" s="195" t="s">
        <v>194</v>
      </c>
      <c r="F155" s="196" t="s">
        <v>195</v>
      </c>
      <c r="G155" s="197" t="s">
        <v>134</v>
      </c>
      <c r="H155" s="198">
        <v>75</v>
      </c>
      <c r="I155" s="199"/>
      <c r="J155" s="200">
        <f>ROUND(I155*H155,2)</f>
        <v>0</v>
      </c>
      <c r="K155" s="201"/>
      <c r="L155" s="38"/>
      <c r="M155" s="202" t="s">
        <v>1</v>
      </c>
      <c r="N155" s="203" t="s">
        <v>40</v>
      </c>
      <c r="O155" s="70"/>
      <c r="P155" s="204">
        <f>O155*H155</f>
        <v>0</v>
      </c>
      <c r="Q155" s="204">
        <v>0</v>
      </c>
      <c r="R155" s="204">
        <f>Q155*H155</f>
        <v>0</v>
      </c>
      <c r="S155" s="204">
        <v>0</v>
      </c>
      <c r="T155" s="205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06" t="s">
        <v>135</v>
      </c>
      <c r="AT155" s="206" t="s">
        <v>131</v>
      </c>
      <c r="AU155" s="206" t="s">
        <v>82</v>
      </c>
      <c r="AY155" s="16" t="s">
        <v>130</v>
      </c>
      <c r="BE155" s="207">
        <f>IF(N155="základní",J155,0)</f>
        <v>0</v>
      </c>
      <c r="BF155" s="207">
        <f>IF(N155="snížená",J155,0)</f>
        <v>0</v>
      </c>
      <c r="BG155" s="207">
        <f>IF(N155="zákl. přenesená",J155,0)</f>
        <v>0</v>
      </c>
      <c r="BH155" s="207">
        <f>IF(N155="sníž. přenesená",J155,0)</f>
        <v>0</v>
      </c>
      <c r="BI155" s="207">
        <f>IF(N155="nulová",J155,0)</f>
        <v>0</v>
      </c>
      <c r="BJ155" s="16" t="s">
        <v>82</v>
      </c>
      <c r="BK155" s="207">
        <f>ROUND(I155*H155,2)</f>
        <v>0</v>
      </c>
      <c r="BL155" s="16" t="s">
        <v>135</v>
      </c>
      <c r="BM155" s="206" t="s">
        <v>179</v>
      </c>
    </row>
    <row r="156" spans="1:65" s="12" customFormat="1" ht="11.25">
      <c r="B156" s="208"/>
      <c r="C156" s="209"/>
      <c r="D156" s="210" t="s">
        <v>136</v>
      </c>
      <c r="E156" s="211" t="s">
        <v>1</v>
      </c>
      <c r="F156" s="212" t="s">
        <v>413</v>
      </c>
      <c r="G156" s="209"/>
      <c r="H156" s="213">
        <v>75</v>
      </c>
      <c r="I156" s="214"/>
      <c r="J156" s="209"/>
      <c r="K156" s="209"/>
      <c r="L156" s="215"/>
      <c r="M156" s="216"/>
      <c r="N156" s="217"/>
      <c r="O156" s="217"/>
      <c r="P156" s="217"/>
      <c r="Q156" s="217"/>
      <c r="R156" s="217"/>
      <c r="S156" s="217"/>
      <c r="T156" s="218"/>
      <c r="AT156" s="219" t="s">
        <v>136</v>
      </c>
      <c r="AU156" s="219" t="s">
        <v>82</v>
      </c>
      <c r="AV156" s="12" t="s">
        <v>84</v>
      </c>
      <c r="AW156" s="12" t="s">
        <v>32</v>
      </c>
      <c r="AX156" s="12" t="s">
        <v>75</v>
      </c>
      <c r="AY156" s="219" t="s">
        <v>130</v>
      </c>
    </row>
    <row r="157" spans="1:65" s="13" customFormat="1" ht="11.25">
      <c r="B157" s="220"/>
      <c r="C157" s="221"/>
      <c r="D157" s="210" t="s">
        <v>136</v>
      </c>
      <c r="E157" s="222" t="s">
        <v>1</v>
      </c>
      <c r="F157" s="223" t="s">
        <v>138</v>
      </c>
      <c r="G157" s="221"/>
      <c r="H157" s="224">
        <v>75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136</v>
      </c>
      <c r="AU157" s="230" t="s">
        <v>82</v>
      </c>
      <c r="AV157" s="13" t="s">
        <v>135</v>
      </c>
      <c r="AW157" s="13" t="s">
        <v>32</v>
      </c>
      <c r="AX157" s="13" t="s">
        <v>82</v>
      </c>
      <c r="AY157" s="230" t="s">
        <v>130</v>
      </c>
    </row>
    <row r="158" spans="1:65" s="11" customFormat="1" ht="25.9" customHeight="1">
      <c r="B158" s="180"/>
      <c r="C158" s="181"/>
      <c r="D158" s="182" t="s">
        <v>74</v>
      </c>
      <c r="E158" s="183" t="s">
        <v>84</v>
      </c>
      <c r="F158" s="183" t="s">
        <v>209</v>
      </c>
      <c r="G158" s="181"/>
      <c r="H158" s="181"/>
      <c r="I158" s="184"/>
      <c r="J158" s="185">
        <f>BK158</f>
        <v>0</v>
      </c>
      <c r="K158" s="181"/>
      <c r="L158" s="186"/>
      <c r="M158" s="187"/>
      <c r="N158" s="188"/>
      <c r="O158" s="188"/>
      <c r="P158" s="189">
        <f>SUM(P159:P171)</f>
        <v>0</v>
      </c>
      <c r="Q158" s="188"/>
      <c r="R158" s="189">
        <f>SUM(R159:R171)</f>
        <v>0</v>
      </c>
      <c r="S158" s="188"/>
      <c r="T158" s="190">
        <f>SUM(T159:T171)</f>
        <v>0</v>
      </c>
      <c r="AR158" s="191" t="s">
        <v>82</v>
      </c>
      <c r="AT158" s="192" t="s">
        <v>74</v>
      </c>
      <c r="AU158" s="192" t="s">
        <v>75</v>
      </c>
      <c r="AY158" s="191" t="s">
        <v>130</v>
      </c>
      <c r="BK158" s="193">
        <f>SUM(BK159:BK171)</f>
        <v>0</v>
      </c>
    </row>
    <row r="159" spans="1:65" s="2" customFormat="1" ht="24" customHeight="1">
      <c r="A159" s="33"/>
      <c r="B159" s="34"/>
      <c r="C159" s="194" t="s">
        <v>181</v>
      </c>
      <c r="D159" s="194" t="s">
        <v>131</v>
      </c>
      <c r="E159" s="195" t="s">
        <v>211</v>
      </c>
      <c r="F159" s="196" t="s">
        <v>212</v>
      </c>
      <c r="G159" s="197" t="s">
        <v>134</v>
      </c>
      <c r="H159" s="198">
        <v>20.7</v>
      </c>
      <c r="I159" s="199"/>
      <c r="J159" s="200">
        <f>ROUND(I159*H159,2)</f>
        <v>0</v>
      </c>
      <c r="K159" s="201"/>
      <c r="L159" s="38"/>
      <c r="M159" s="202" t="s">
        <v>1</v>
      </c>
      <c r="N159" s="203" t="s">
        <v>40</v>
      </c>
      <c r="O159" s="70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135</v>
      </c>
      <c r="AT159" s="206" t="s">
        <v>131</v>
      </c>
      <c r="AU159" s="206" t="s">
        <v>82</v>
      </c>
      <c r="AY159" s="16" t="s">
        <v>130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82</v>
      </c>
      <c r="BK159" s="207">
        <f>ROUND(I159*H159,2)</f>
        <v>0</v>
      </c>
      <c r="BL159" s="16" t="s">
        <v>135</v>
      </c>
      <c r="BM159" s="206" t="s">
        <v>184</v>
      </c>
    </row>
    <row r="160" spans="1:65" s="12" customFormat="1" ht="11.25">
      <c r="B160" s="208"/>
      <c r="C160" s="209"/>
      <c r="D160" s="210" t="s">
        <v>136</v>
      </c>
      <c r="E160" s="211" t="s">
        <v>1</v>
      </c>
      <c r="F160" s="212" t="s">
        <v>414</v>
      </c>
      <c r="G160" s="209"/>
      <c r="H160" s="213">
        <v>20.7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136</v>
      </c>
      <c r="AU160" s="219" t="s">
        <v>82</v>
      </c>
      <c r="AV160" s="12" t="s">
        <v>84</v>
      </c>
      <c r="AW160" s="12" t="s">
        <v>32</v>
      </c>
      <c r="AX160" s="12" t="s">
        <v>75</v>
      </c>
      <c r="AY160" s="219" t="s">
        <v>130</v>
      </c>
    </row>
    <row r="161" spans="1:65" s="13" customFormat="1" ht="11.25">
      <c r="B161" s="220"/>
      <c r="C161" s="221"/>
      <c r="D161" s="210" t="s">
        <v>136</v>
      </c>
      <c r="E161" s="222" t="s">
        <v>1</v>
      </c>
      <c r="F161" s="223" t="s">
        <v>138</v>
      </c>
      <c r="G161" s="221"/>
      <c r="H161" s="224">
        <v>20.7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136</v>
      </c>
      <c r="AU161" s="230" t="s">
        <v>82</v>
      </c>
      <c r="AV161" s="13" t="s">
        <v>135</v>
      </c>
      <c r="AW161" s="13" t="s">
        <v>32</v>
      </c>
      <c r="AX161" s="13" t="s">
        <v>82</v>
      </c>
      <c r="AY161" s="230" t="s">
        <v>130</v>
      </c>
    </row>
    <row r="162" spans="1:65" s="2" customFormat="1" ht="16.5" customHeight="1">
      <c r="A162" s="33"/>
      <c r="B162" s="34"/>
      <c r="C162" s="194" t="s">
        <v>160</v>
      </c>
      <c r="D162" s="194" t="s">
        <v>131</v>
      </c>
      <c r="E162" s="195" t="s">
        <v>215</v>
      </c>
      <c r="F162" s="196" t="s">
        <v>216</v>
      </c>
      <c r="G162" s="197" t="s">
        <v>134</v>
      </c>
      <c r="H162" s="198">
        <v>6.0000000000000001E-3</v>
      </c>
      <c r="I162" s="199"/>
      <c r="J162" s="200">
        <f>ROUND(I162*H162,2)</f>
        <v>0</v>
      </c>
      <c r="K162" s="201"/>
      <c r="L162" s="38"/>
      <c r="M162" s="202" t="s">
        <v>1</v>
      </c>
      <c r="N162" s="203" t="s">
        <v>40</v>
      </c>
      <c r="O162" s="70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6" t="s">
        <v>135</v>
      </c>
      <c r="AT162" s="206" t="s">
        <v>131</v>
      </c>
      <c r="AU162" s="206" t="s">
        <v>82</v>
      </c>
      <c r="AY162" s="16" t="s">
        <v>130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82</v>
      </c>
      <c r="BK162" s="207">
        <f>ROUND(I162*H162,2)</f>
        <v>0</v>
      </c>
      <c r="BL162" s="16" t="s">
        <v>135</v>
      </c>
      <c r="BM162" s="206" t="s">
        <v>189</v>
      </c>
    </row>
    <row r="163" spans="1:65" s="14" customFormat="1" ht="11.25">
      <c r="B163" s="231"/>
      <c r="C163" s="232"/>
      <c r="D163" s="210" t="s">
        <v>136</v>
      </c>
      <c r="E163" s="233" t="s">
        <v>1</v>
      </c>
      <c r="F163" s="234" t="s">
        <v>185</v>
      </c>
      <c r="G163" s="232"/>
      <c r="H163" s="233" t="s">
        <v>1</v>
      </c>
      <c r="I163" s="235"/>
      <c r="J163" s="232"/>
      <c r="K163" s="232"/>
      <c r="L163" s="236"/>
      <c r="M163" s="237"/>
      <c r="N163" s="238"/>
      <c r="O163" s="238"/>
      <c r="P163" s="238"/>
      <c r="Q163" s="238"/>
      <c r="R163" s="238"/>
      <c r="S163" s="238"/>
      <c r="T163" s="239"/>
      <c r="AT163" s="240" t="s">
        <v>136</v>
      </c>
      <c r="AU163" s="240" t="s">
        <v>82</v>
      </c>
      <c r="AV163" s="14" t="s">
        <v>82</v>
      </c>
      <c r="AW163" s="14" t="s">
        <v>32</v>
      </c>
      <c r="AX163" s="14" t="s">
        <v>75</v>
      </c>
      <c r="AY163" s="240" t="s">
        <v>130</v>
      </c>
    </row>
    <row r="164" spans="1:65" s="12" customFormat="1" ht="11.25">
      <c r="B164" s="208"/>
      <c r="C164" s="209"/>
      <c r="D164" s="210" t="s">
        <v>136</v>
      </c>
      <c r="E164" s="211" t="s">
        <v>1</v>
      </c>
      <c r="F164" s="212" t="s">
        <v>415</v>
      </c>
      <c r="G164" s="209"/>
      <c r="H164" s="213">
        <v>6.0000000000000001E-3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136</v>
      </c>
      <c r="AU164" s="219" t="s">
        <v>82</v>
      </c>
      <c r="AV164" s="12" t="s">
        <v>84</v>
      </c>
      <c r="AW164" s="12" t="s">
        <v>32</v>
      </c>
      <c r="AX164" s="12" t="s">
        <v>75</v>
      </c>
      <c r="AY164" s="219" t="s">
        <v>130</v>
      </c>
    </row>
    <row r="165" spans="1:65" s="13" customFormat="1" ht="11.25">
      <c r="B165" s="220"/>
      <c r="C165" s="221"/>
      <c r="D165" s="210" t="s">
        <v>136</v>
      </c>
      <c r="E165" s="222" t="s">
        <v>1</v>
      </c>
      <c r="F165" s="223" t="s">
        <v>138</v>
      </c>
      <c r="G165" s="221"/>
      <c r="H165" s="224">
        <v>6.0000000000000001E-3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136</v>
      </c>
      <c r="AU165" s="230" t="s">
        <v>82</v>
      </c>
      <c r="AV165" s="13" t="s">
        <v>135</v>
      </c>
      <c r="AW165" s="13" t="s">
        <v>32</v>
      </c>
      <c r="AX165" s="13" t="s">
        <v>82</v>
      </c>
      <c r="AY165" s="230" t="s">
        <v>130</v>
      </c>
    </row>
    <row r="166" spans="1:65" s="2" customFormat="1" ht="16.5" customHeight="1">
      <c r="A166" s="33"/>
      <c r="B166" s="34"/>
      <c r="C166" s="194" t="s">
        <v>193</v>
      </c>
      <c r="D166" s="194" t="s">
        <v>131</v>
      </c>
      <c r="E166" s="195" t="s">
        <v>220</v>
      </c>
      <c r="F166" s="196" t="s">
        <v>221</v>
      </c>
      <c r="G166" s="197" t="s">
        <v>134</v>
      </c>
      <c r="H166" s="198">
        <v>27.888000000000002</v>
      </c>
      <c r="I166" s="199"/>
      <c r="J166" s="200">
        <f>ROUND(I166*H166,2)</f>
        <v>0</v>
      </c>
      <c r="K166" s="201"/>
      <c r="L166" s="38"/>
      <c r="M166" s="202" t="s">
        <v>1</v>
      </c>
      <c r="N166" s="203" t="s">
        <v>40</v>
      </c>
      <c r="O166" s="70"/>
      <c r="P166" s="204">
        <f>O166*H166</f>
        <v>0</v>
      </c>
      <c r="Q166" s="204">
        <v>0</v>
      </c>
      <c r="R166" s="204">
        <f>Q166*H166</f>
        <v>0</v>
      </c>
      <c r="S166" s="204">
        <v>0</v>
      </c>
      <c r="T166" s="205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06" t="s">
        <v>135</v>
      </c>
      <c r="AT166" s="206" t="s">
        <v>131</v>
      </c>
      <c r="AU166" s="206" t="s">
        <v>82</v>
      </c>
      <c r="AY166" s="16" t="s">
        <v>130</v>
      </c>
      <c r="BE166" s="207">
        <f>IF(N166="základní",J166,0)</f>
        <v>0</v>
      </c>
      <c r="BF166" s="207">
        <f>IF(N166="snížená",J166,0)</f>
        <v>0</v>
      </c>
      <c r="BG166" s="207">
        <f>IF(N166="zákl. přenesená",J166,0)</f>
        <v>0</v>
      </c>
      <c r="BH166" s="207">
        <f>IF(N166="sníž. přenesená",J166,0)</f>
        <v>0</v>
      </c>
      <c r="BI166" s="207">
        <f>IF(N166="nulová",J166,0)</f>
        <v>0</v>
      </c>
      <c r="BJ166" s="16" t="s">
        <v>82</v>
      </c>
      <c r="BK166" s="207">
        <f>ROUND(I166*H166,2)</f>
        <v>0</v>
      </c>
      <c r="BL166" s="16" t="s">
        <v>135</v>
      </c>
      <c r="BM166" s="206" t="s">
        <v>196</v>
      </c>
    </row>
    <row r="167" spans="1:65" s="12" customFormat="1" ht="11.25">
      <c r="B167" s="208"/>
      <c r="C167" s="209"/>
      <c r="D167" s="210" t="s">
        <v>136</v>
      </c>
      <c r="E167" s="211" t="s">
        <v>1</v>
      </c>
      <c r="F167" s="212" t="s">
        <v>416</v>
      </c>
      <c r="G167" s="209"/>
      <c r="H167" s="213">
        <v>27.888000000000002</v>
      </c>
      <c r="I167" s="214"/>
      <c r="J167" s="209"/>
      <c r="K167" s="209"/>
      <c r="L167" s="215"/>
      <c r="M167" s="216"/>
      <c r="N167" s="217"/>
      <c r="O167" s="217"/>
      <c r="P167" s="217"/>
      <c r="Q167" s="217"/>
      <c r="R167" s="217"/>
      <c r="S167" s="217"/>
      <c r="T167" s="218"/>
      <c r="AT167" s="219" t="s">
        <v>136</v>
      </c>
      <c r="AU167" s="219" t="s">
        <v>82</v>
      </c>
      <c r="AV167" s="12" t="s">
        <v>84</v>
      </c>
      <c r="AW167" s="12" t="s">
        <v>32</v>
      </c>
      <c r="AX167" s="12" t="s">
        <v>75</v>
      </c>
      <c r="AY167" s="219" t="s">
        <v>130</v>
      </c>
    </row>
    <row r="168" spans="1:65" s="13" customFormat="1" ht="11.25">
      <c r="B168" s="220"/>
      <c r="C168" s="221"/>
      <c r="D168" s="210" t="s">
        <v>136</v>
      </c>
      <c r="E168" s="222" t="s">
        <v>1</v>
      </c>
      <c r="F168" s="223" t="s">
        <v>138</v>
      </c>
      <c r="G168" s="221"/>
      <c r="H168" s="224">
        <v>27.888000000000002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136</v>
      </c>
      <c r="AU168" s="230" t="s">
        <v>82</v>
      </c>
      <c r="AV168" s="13" t="s">
        <v>135</v>
      </c>
      <c r="AW168" s="13" t="s">
        <v>32</v>
      </c>
      <c r="AX168" s="13" t="s">
        <v>82</v>
      </c>
      <c r="AY168" s="230" t="s">
        <v>130</v>
      </c>
    </row>
    <row r="169" spans="1:65" s="2" customFormat="1" ht="24" customHeight="1">
      <c r="A169" s="33"/>
      <c r="B169" s="34"/>
      <c r="C169" s="194" t="s">
        <v>165</v>
      </c>
      <c r="D169" s="194" t="s">
        <v>131</v>
      </c>
      <c r="E169" s="195" t="s">
        <v>224</v>
      </c>
      <c r="F169" s="196" t="s">
        <v>225</v>
      </c>
      <c r="G169" s="197" t="s">
        <v>226</v>
      </c>
      <c r="H169" s="198">
        <v>132</v>
      </c>
      <c r="I169" s="199"/>
      <c r="J169" s="200">
        <f>ROUND(I169*H169,2)</f>
        <v>0</v>
      </c>
      <c r="K169" s="201"/>
      <c r="L169" s="38"/>
      <c r="M169" s="202" t="s">
        <v>1</v>
      </c>
      <c r="N169" s="203" t="s">
        <v>40</v>
      </c>
      <c r="O169" s="70"/>
      <c r="P169" s="204">
        <f>O169*H169</f>
        <v>0</v>
      </c>
      <c r="Q169" s="204">
        <v>0</v>
      </c>
      <c r="R169" s="204">
        <f>Q169*H169</f>
        <v>0</v>
      </c>
      <c r="S169" s="204">
        <v>0</v>
      </c>
      <c r="T169" s="205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06" t="s">
        <v>135</v>
      </c>
      <c r="AT169" s="206" t="s">
        <v>131</v>
      </c>
      <c r="AU169" s="206" t="s">
        <v>82</v>
      </c>
      <c r="AY169" s="16" t="s">
        <v>130</v>
      </c>
      <c r="BE169" s="207">
        <f>IF(N169="základní",J169,0)</f>
        <v>0</v>
      </c>
      <c r="BF169" s="207">
        <f>IF(N169="snížená",J169,0)</f>
        <v>0</v>
      </c>
      <c r="BG169" s="207">
        <f>IF(N169="zákl. přenesená",J169,0)</f>
        <v>0</v>
      </c>
      <c r="BH169" s="207">
        <f>IF(N169="sníž. přenesená",J169,0)</f>
        <v>0</v>
      </c>
      <c r="BI169" s="207">
        <f>IF(N169="nulová",J169,0)</f>
        <v>0</v>
      </c>
      <c r="BJ169" s="16" t="s">
        <v>82</v>
      </c>
      <c r="BK169" s="207">
        <f>ROUND(I169*H169,2)</f>
        <v>0</v>
      </c>
      <c r="BL169" s="16" t="s">
        <v>135</v>
      </c>
      <c r="BM169" s="206" t="s">
        <v>200</v>
      </c>
    </row>
    <row r="170" spans="1:65" s="12" customFormat="1" ht="11.25">
      <c r="B170" s="208"/>
      <c r="C170" s="209"/>
      <c r="D170" s="210" t="s">
        <v>136</v>
      </c>
      <c r="E170" s="211" t="s">
        <v>1</v>
      </c>
      <c r="F170" s="212" t="s">
        <v>417</v>
      </c>
      <c r="G170" s="209"/>
      <c r="H170" s="213">
        <v>132</v>
      </c>
      <c r="I170" s="214"/>
      <c r="J170" s="209"/>
      <c r="K170" s="209"/>
      <c r="L170" s="215"/>
      <c r="M170" s="216"/>
      <c r="N170" s="217"/>
      <c r="O170" s="217"/>
      <c r="P170" s="217"/>
      <c r="Q170" s="217"/>
      <c r="R170" s="217"/>
      <c r="S170" s="217"/>
      <c r="T170" s="218"/>
      <c r="AT170" s="219" t="s">
        <v>136</v>
      </c>
      <c r="AU170" s="219" t="s">
        <v>82</v>
      </c>
      <c r="AV170" s="12" t="s">
        <v>84</v>
      </c>
      <c r="AW170" s="12" t="s">
        <v>32</v>
      </c>
      <c r="AX170" s="12" t="s">
        <v>75</v>
      </c>
      <c r="AY170" s="219" t="s">
        <v>130</v>
      </c>
    </row>
    <row r="171" spans="1:65" s="13" customFormat="1" ht="11.25">
      <c r="B171" s="220"/>
      <c r="C171" s="221"/>
      <c r="D171" s="210" t="s">
        <v>136</v>
      </c>
      <c r="E171" s="222" t="s">
        <v>1</v>
      </c>
      <c r="F171" s="223" t="s">
        <v>138</v>
      </c>
      <c r="G171" s="221"/>
      <c r="H171" s="224">
        <v>132</v>
      </c>
      <c r="I171" s="225"/>
      <c r="J171" s="221"/>
      <c r="K171" s="221"/>
      <c r="L171" s="226"/>
      <c r="M171" s="227"/>
      <c r="N171" s="228"/>
      <c r="O171" s="228"/>
      <c r="P171" s="228"/>
      <c r="Q171" s="228"/>
      <c r="R171" s="228"/>
      <c r="S171" s="228"/>
      <c r="T171" s="229"/>
      <c r="AT171" s="230" t="s">
        <v>136</v>
      </c>
      <c r="AU171" s="230" t="s">
        <v>82</v>
      </c>
      <c r="AV171" s="13" t="s">
        <v>135</v>
      </c>
      <c r="AW171" s="13" t="s">
        <v>32</v>
      </c>
      <c r="AX171" s="13" t="s">
        <v>82</v>
      </c>
      <c r="AY171" s="230" t="s">
        <v>130</v>
      </c>
    </row>
    <row r="172" spans="1:65" s="11" customFormat="1" ht="25.9" customHeight="1">
      <c r="B172" s="180"/>
      <c r="C172" s="181"/>
      <c r="D172" s="182" t="s">
        <v>74</v>
      </c>
      <c r="E172" s="183" t="s">
        <v>142</v>
      </c>
      <c r="F172" s="183" t="s">
        <v>229</v>
      </c>
      <c r="G172" s="181"/>
      <c r="H172" s="181"/>
      <c r="I172" s="184"/>
      <c r="J172" s="185">
        <f>BK172</f>
        <v>0</v>
      </c>
      <c r="K172" s="181"/>
      <c r="L172" s="186"/>
      <c r="M172" s="187"/>
      <c r="N172" s="188"/>
      <c r="O172" s="188"/>
      <c r="P172" s="189">
        <f>SUM(P173:P187)</f>
        <v>0</v>
      </c>
      <c r="Q172" s="188"/>
      <c r="R172" s="189">
        <f>SUM(R173:R187)</f>
        <v>0</v>
      </c>
      <c r="S172" s="188"/>
      <c r="T172" s="190">
        <f>SUM(T173:T187)</f>
        <v>0</v>
      </c>
      <c r="AR172" s="191" t="s">
        <v>82</v>
      </c>
      <c r="AT172" s="192" t="s">
        <v>74</v>
      </c>
      <c r="AU172" s="192" t="s">
        <v>75</v>
      </c>
      <c r="AY172" s="191" t="s">
        <v>130</v>
      </c>
      <c r="BK172" s="193">
        <f>SUM(BK173:BK187)</f>
        <v>0</v>
      </c>
    </row>
    <row r="173" spans="1:65" s="2" customFormat="1" ht="16.5" customHeight="1">
      <c r="A173" s="33"/>
      <c r="B173" s="34"/>
      <c r="C173" s="194" t="s">
        <v>8</v>
      </c>
      <c r="D173" s="194" t="s">
        <v>131</v>
      </c>
      <c r="E173" s="195" t="s">
        <v>230</v>
      </c>
      <c r="F173" s="196" t="s">
        <v>231</v>
      </c>
      <c r="G173" s="197" t="s">
        <v>134</v>
      </c>
      <c r="H173" s="198">
        <v>8.4990000000000006</v>
      </c>
      <c r="I173" s="199"/>
      <c r="J173" s="200">
        <f>ROUND(I173*H173,2)</f>
        <v>0</v>
      </c>
      <c r="K173" s="201"/>
      <c r="L173" s="38"/>
      <c r="M173" s="202" t="s">
        <v>1</v>
      </c>
      <c r="N173" s="203" t="s">
        <v>40</v>
      </c>
      <c r="O173" s="70"/>
      <c r="P173" s="204">
        <f>O173*H173</f>
        <v>0</v>
      </c>
      <c r="Q173" s="204">
        <v>0</v>
      </c>
      <c r="R173" s="204">
        <f>Q173*H173</f>
        <v>0</v>
      </c>
      <c r="S173" s="204">
        <v>0</v>
      </c>
      <c r="T173" s="205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06" t="s">
        <v>135</v>
      </c>
      <c r="AT173" s="206" t="s">
        <v>131</v>
      </c>
      <c r="AU173" s="206" t="s">
        <v>82</v>
      </c>
      <c r="AY173" s="16" t="s">
        <v>130</v>
      </c>
      <c r="BE173" s="207">
        <f>IF(N173="základní",J173,0)</f>
        <v>0</v>
      </c>
      <c r="BF173" s="207">
        <f>IF(N173="snížená",J173,0)</f>
        <v>0</v>
      </c>
      <c r="BG173" s="207">
        <f>IF(N173="zákl. přenesená",J173,0)</f>
        <v>0</v>
      </c>
      <c r="BH173" s="207">
        <f>IF(N173="sníž. přenesená",J173,0)</f>
        <v>0</v>
      </c>
      <c r="BI173" s="207">
        <f>IF(N173="nulová",J173,0)</f>
        <v>0</v>
      </c>
      <c r="BJ173" s="16" t="s">
        <v>82</v>
      </c>
      <c r="BK173" s="207">
        <f>ROUND(I173*H173,2)</f>
        <v>0</v>
      </c>
      <c r="BL173" s="16" t="s">
        <v>135</v>
      </c>
      <c r="BM173" s="206" t="s">
        <v>204</v>
      </c>
    </row>
    <row r="174" spans="1:65" s="12" customFormat="1" ht="11.25">
      <c r="B174" s="208"/>
      <c r="C174" s="209"/>
      <c r="D174" s="210" t="s">
        <v>136</v>
      </c>
      <c r="E174" s="211" t="s">
        <v>1</v>
      </c>
      <c r="F174" s="212" t="s">
        <v>418</v>
      </c>
      <c r="G174" s="209"/>
      <c r="H174" s="213">
        <v>8.4990000000000006</v>
      </c>
      <c r="I174" s="214"/>
      <c r="J174" s="209"/>
      <c r="K174" s="209"/>
      <c r="L174" s="215"/>
      <c r="M174" s="216"/>
      <c r="N174" s="217"/>
      <c r="O174" s="217"/>
      <c r="P174" s="217"/>
      <c r="Q174" s="217"/>
      <c r="R174" s="217"/>
      <c r="S174" s="217"/>
      <c r="T174" s="218"/>
      <c r="AT174" s="219" t="s">
        <v>136</v>
      </c>
      <c r="AU174" s="219" t="s">
        <v>82</v>
      </c>
      <c r="AV174" s="12" t="s">
        <v>84</v>
      </c>
      <c r="AW174" s="12" t="s">
        <v>32</v>
      </c>
      <c r="AX174" s="12" t="s">
        <v>75</v>
      </c>
      <c r="AY174" s="219" t="s">
        <v>130</v>
      </c>
    </row>
    <row r="175" spans="1:65" s="13" customFormat="1" ht="11.25">
      <c r="B175" s="220"/>
      <c r="C175" s="221"/>
      <c r="D175" s="210" t="s">
        <v>136</v>
      </c>
      <c r="E175" s="222" t="s">
        <v>1</v>
      </c>
      <c r="F175" s="223" t="s">
        <v>138</v>
      </c>
      <c r="G175" s="221"/>
      <c r="H175" s="224">
        <v>8.4990000000000006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136</v>
      </c>
      <c r="AU175" s="230" t="s">
        <v>82</v>
      </c>
      <c r="AV175" s="13" t="s">
        <v>135</v>
      </c>
      <c r="AW175" s="13" t="s">
        <v>32</v>
      </c>
      <c r="AX175" s="13" t="s">
        <v>82</v>
      </c>
      <c r="AY175" s="230" t="s">
        <v>130</v>
      </c>
    </row>
    <row r="176" spans="1:65" s="2" customFormat="1" ht="24" customHeight="1">
      <c r="A176" s="33"/>
      <c r="B176" s="34"/>
      <c r="C176" s="194" t="s">
        <v>210</v>
      </c>
      <c r="D176" s="194" t="s">
        <v>131</v>
      </c>
      <c r="E176" s="195" t="s">
        <v>235</v>
      </c>
      <c r="F176" s="196" t="s">
        <v>236</v>
      </c>
      <c r="G176" s="197" t="s">
        <v>134</v>
      </c>
      <c r="H176" s="198">
        <v>1.8</v>
      </c>
      <c r="I176" s="199"/>
      <c r="J176" s="200">
        <f>ROUND(I176*H176,2)</f>
        <v>0</v>
      </c>
      <c r="K176" s="201"/>
      <c r="L176" s="38"/>
      <c r="M176" s="202" t="s">
        <v>1</v>
      </c>
      <c r="N176" s="203" t="s">
        <v>40</v>
      </c>
      <c r="O176" s="70"/>
      <c r="P176" s="204">
        <f>O176*H176</f>
        <v>0</v>
      </c>
      <c r="Q176" s="204">
        <v>0</v>
      </c>
      <c r="R176" s="204">
        <f>Q176*H176</f>
        <v>0</v>
      </c>
      <c r="S176" s="204">
        <v>0</v>
      </c>
      <c r="T176" s="205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06" t="s">
        <v>135</v>
      </c>
      <c r="AT176" s="206" t="s">
        <v>131</v>
      </c>
      <c r="AU176" s="206" t="s">
        <v>82</v>
      </c>
      <c r="AY176" s="16" t="s">
        <v>130</v>
      </c>
      <c r="BE176" s="207">
        <f>IF(N176="základní",J176,0)</f>
        <v>0</v>
      </c>
      <c r="BF176" s="207">
        <f>IF(N176="snížená",J176,0)</f>
        <v>0</v>
      </c>
      <c r="BG176" s="207">
        <f>IF(N176="zákl. přenesená",J176,0)</f>
        <v>0</v>
      </c>
      <c r="BH176" s="207">
        <f>IF(N176="sníž. přenesená",J176,0)</f>
        <v>0</v>
      </c>
      <c r="BI176" s="207">
        <f>IF(N176="nulová",J176,0)</f>
        <v>0</v>
      </c>
      <c r="BJ176" s="16" t="s">
        <v>82</v>
      </c>
      <c r="BK176" s="207">
        <f>ROUND(I176*H176,2)</f>
        <v>0</v>
      </c>
      <c r="BL176" s="16" t="s">
        <v>135</v>
      </c>
      <c r="BM176" s="206" t="s">
        <v>207</v>
      </c>
    </row>
    <row r="177" spans="1:65" s="12" customFormat="1" ht="11.25">
      <c r="B177" s="208"/>
      <c r="C177" s="209"/>
      <c r="D177" s="210" t="s">
        <v>136</v>
      </c>
      <c r="E177" s="211" t="s">
        <v>1</v>
      </c>
      <c r="F177" s="212" t="s">
        <v>387</v>
      </c>
      <c r="G177" s="209"/>
      <c r="H177" s="213">
        <v>1.8</v>
      </c>
      <c r="I177" s="214"/>
      <c r="J177" s="209"/>
      <c r="K177" s="209"/>
      <c r="L177" s="215"/>
      <c r="M177" s="216"/>
      <c r="N177" s="217"/>
      <c r="O177" s="217"/>
      <c r="P177" s="217"/>
      <c r="Q177" s="217"/>
      <c r="R177" s="217"/>
      <c r="S177" s="217"/>
      <c r="T177" s="218"/>
      <c r="AT177" s="219" t="s">
        <v>136</v>
      </c>
      <c r="AU177" s="219" t="s">
        <v>82</v>
      </c>
      <c r="AV177" s="12" t="s">
        <v>84</v>
      </c>
      <c r="AW177" s="12" t="s">
        <v>32</v>
      </c>
      <c r="AX177" s="12" t="s">
        <v>75</v>
      </c>
      <c r="AY177" s="219" t="s">
        <v>130</v>
      </c>
    </row>
    <row r="178" spans="1:65" s="13" customFormat="1" ht="11.25">
      <c r="B178" s="220"/>
      <c r="C178" s="221"/>
      <c r="D178" s="210" t="s">
        <v>136</v>
      </c>
      <c r="E178" s="222" t="s">
        <v>1</v>
      </c>
      <c r="F178" s="223" t="s">
        <v>138</v>
      </c>
      <c r="G178" s="221"/>
      <c r="H178" s="224">
        <v>1.8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136</v>
      </c>
      <c r="AU178" s="230" t="s">
        <v>82</v>
      </c>
      <c r="AV178" s="13" t="s">
        <v>135</v>
      </c>
      <c r="AW178" s="13" t="s">
        <v>32</v>
      </c>
      <c r="AX178" s="13" t="s">
        <v>82</v>
      </c>
      <c r="AY178" s="230" t="s">
        <v>130</v>
      </c>
    </row>
    <row r="179" spans="1:65" s="2" customFormat="1" ht="24" customHeight="1">
      <c r="A179" s="33"/>
      <c r="B179" s="34"/>
      <c r="C179" s="194" t="s">
        <v>175</v>
      </c>
      <c r="D179" s="194" t="s">
        <v>131</v>
      </c>
      <c r="E179" s="195" t="s">
        <v>239</v>
      </c>
      <c r="F179" s="196" t="s">
        <v>240</v>
      </c>
      <c r="G179" s="197" t="s">
        <v>134</v>
      </c>
      <c r="H179" s="198">
        <v>22.41</v>
      </c>
      <c r="I179" s="199"/>
      <c r="J179" s="200">
        <f>ROUND(I179*H179,2)</f>
        <v>0</v>
      </c>
      <c r="K179" s="201"/>
      <c r="L179" s="38"/>
      <c r="M179" s="202" t="s">
        <v>1</v>
      </c>
      <c r="N179" s="203" t="s">
        <v>40</v>
      </c>
      <c r="O179" s="70"/>
      <c r="P179" s="204">
        <f>O179*H179</f>
        <v>0</v>
      </c>
      <c r="Q179" s="204">
        <v>0</v>
      </c>
      <c r="R179" s="204">
        <f>Q179*H179</f>
        <v>0</v>
      </c>
      <c r="S179" s="204">
        <v>0</v>
      </c>
      <c r="T179" s="205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06" t="s">
        <v>135</v>
      </c>
      <c r="AT179" s="206" t="s">
        <v>131</v>
      </c>
      <c r="AU179" s="206" t="s">
        <v>82</v>
      </c>
      <c r="AY179" s="16" t="s">
        <v>130</v>
      </c>
      <c r="BE179" s="207">
        <f>IF(N179="základní",J179,0)</f>
        <v>0</v>
      </c>
      <c r="BF179" s="207">
        <f>IF(N179="snížená",J179,0)</f>
        <v>0</v>
      </c>
      <c r="BG179" s="207">
        <f>IF(N179="zákl. přenesená",J179,0)</f>
        <v>0</v>
      </c>
      <c r="BH179" s="207">
        <f>IF(N179="sníž. přenesená",J179,0)</f>
        <v>0</v>
      </c>
      <c r="BI179" s="207">
        <f>IF(N179="nulová",J179,0)</f>
        <v>0</v>
      </c>
      <c r="BJ179" s="16" t="s">
        <v>82</v>
      </c>
      <c r="BK179" s="207">
        <f>ROUND(I179*H179,2)</f>
        <v>0</v>
      </c>
      <c r="BL179" s="16" t="s">
        <v>135</v>
      </c>
      <c r="BM179" s="206" t="s">
        <v>213</v>
      </c>
    </row>
    <row r="180" spans="1:65" s="12" customFormat="1" ht="11.25">
      <c r="B180" s="208"/>
      <c r="C180" s="209"/>
      <c r="D180" s="210" t="s">
        <v>136</v>
      </c>
      <c r="E180" s="211" t="s">
        <v>1</v>
      </c>
      <c r="F180" s="212" t="s">
        <v>419</v>
      </c>
      <c r="G180" s="209"/>
      <c r="H180" s="213">
        <v>22.41</v>
      </c>
      <c r="I180" s="214"/>
      <c r="J180" s="209"/>
      <c r="K180" s="209"/>
      <c r="L180" s="215"/>
      <c r="M180" s="216"/>
      <c r="N180" s="217"/>
      <c r="O180" s="217"/>
      <c r="P180" s="217"/>
      <c r="Q180" s="217"/>
      <c r="R180" s="217"/>
      <c r="S180" s="217"/>
      <c r="T180" s="218"/>
      <c r="AT180" s="219" t="s">
        <v>136</v>
      </c>
      <c r="AU180" s="219" t="s">
        <v>82</v>
      </c>
      <c r="AV180" s="12" t="s">
        <v>84</v>
      </c>
      <c r="AW180" s="12" t="s">
        <v>32</v>
      </c>
      <c r="AX180" s="12" t="s">
        <v>75</v>
      </c>
      <c r="AY180" s="219" t="s">
        <v>130</v>
      </c>
    </row>
    <row r="181" spans="1:65" s="13" customFormat="1" ht="11.25">
      <c r="B181" s="220"/>
      <c r="C181" s="221"/>
      <c r="D181" s="210" t="s">
        <v>136</v>
      </c>
      <c r="E181" s="222" t="s">
        <v>1</v>
      </c>
      <c r="F181" s="223" t="s">
        <v>138</v>
      </c>
      <c r="G181" s="221"/>
      <c r="H181" s="224">
        <v>22.41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136</v>
      </c>
      <c r="AU181" s="230" t="s">
        <v>82</v>
      </c>
      <c r="AV181" s="13" t="s">
        <v>135</v>
      </c>
      <c r="AW181" s="13" t="s">
        <v>32</v>
      </c>
      <c r="AX181" s="13" t="s">
        <v>82</v>
      </c>
      <c r="AY181" s="230" t="s">
        <v>130</v>
      </c>
    </row>
    <row r="182" spans="1:65" s="2" customFormat="1" ht="16.5" customHeight="1">
      <c r="A182" s="33"/>
      <c r="B182" s="34"/>
      <c r="C182" s="194" t="s">
        <v>219</v>
      </c>
      <c r="D182" s="194" t="s">
        <v>131</v>
      </c>
      <c r="E182" s="195" t="s">
        <v>244</v>
      </c>
      <c r="F182" s="196" t="s">
        <v>245</v>
      </c>
      <c r="G182" s="197" t="s">
        <v>140</v>
      </c>
      <c r="H182" s="198">
        <v>0.83099999999999996</v>
      </c>
      <c r="I182" s="199"/>
      <c r="J182" s="200">
        <f>ROUND(I182*H182,2)</f>
        <v>0</v>
      </c>
      <c r="K182" s="201"/>
      <c r="L182" s="38"/>
      <c r="M182" s="202" t="s">
        <v>1</v>
      </c>
      <c r="N182" s="203" t="s">
        <v>40</v>
      </c>
      <c r="O182" s="70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6" t="s">
        <v>135</v>
      </c>
      <c r="AT182" s="206" t="s">
        <v>131</v>
      </c>
      <c r="AU182" s="206" t="s">
        <v>82</v>
      </c>
      <c r="AY182" s="16" t="s">
        <v>130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82</v>
      </c>
      <c r="BK182" s="207">
        <f>ROUND(I182*H182,2)</f>
        <v>0</v>
      </c>
      <c r="BL182" s="16" t="s">
        <v>135</v>
      </c>
      <c r="BM182" s="206" t="s">
        <v>217</v>
      </c>
    </row>
    <row r="183" spans="1:65" s="12" customFormat="1" ht="11.25">
      <c r="B183" s="208"/>
      <c r="C183" s="209"/>
      <c r="D183" s="210" t="s">
        <v>136</v>
      </c>
      <c r="E183" s="211" t="s">
        <v>1</v>
      </c>
      <c r="F183" s="212" t="s">
        <v>420</v>
      </c>
      <c r="G183" s="209"/>
      <c r="H183" s="213">
        <v>0.83099999999999996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136</v>
      </c>
      <c r="AU183" s="219" t="s">
        <v>82</v>
      </c>
      <c r="AV183" s="12" t="s">
        <v>84</v>
      </c>
      <c r="AW183" s="12" t="s">
        <v>32</v>
      </c>
      <c r="AX183" s="12" t="s">
        <v>75</v>
      </c>
      <c r="AY183" s="219" t="s">
        <v>130</v>
      </c>
    </row>
    <row r="184" spans="1:65" s="13" customFormat="1" ht="11.25">
      <c r="B184" s="220"/>
      <c r="C184" s="221"/>
      <c r="D184" s="210" t="s">
        <v>136</v>
      </c>
      <c r="E184" s="222" t="s">
        <v>1</v>
      </c>
      <c r="F184" s="223" t="s">
        <v>138</v>
      </c>
      <c r="G184" s="221"/>
      <c r="H184" s="224">
        <v>0.83099999999999996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136</v>
      </c>
      <c r="AU184" s="230" t="s">
        <v>82</v>
      </c>
      <c r="AV184" s="13" t="s">
        <v>135</v>
      </c>
      <c r="AW184" s="13" t="s">
        <v>32</v>
      </c>
      <c r="AX184" s="13" t="s">
        <v>82</v>
      </c>
      <c r="AY184" s="230" t="s">
        <v>130</v>
      </c>
    </row>
    <row r="185" spans="1:65" s="2" customFormat="1" ht="24" customHeight="1">
      <c r="A185" s="33"/>
      <c r="B185" s="34"/>
      <c r="C185" s="194" t="s">
        <v>179</v>
      </c>
      <c r="D185" s="194" t="s">
        <v>131</v>
      </c>
      <c r="E185" s="195" t="s">
        <v>248</v>
      </c>
      <c r="F185" s="196" t="s">
        <v>249</v>
      </c>
      <c r="G185" s="197" t="s">
        <v>140</v>
      </c>
      <c r="H185" s="198">
        <v>0.69399999999999995</v>
      </c>
      <c r="I185" s="199"/>
      <c r="J185" s="200">
        <f>ROUND(I185*H185,2)</f>
        <v>0</v>
      </c>
      <c r="K185" s="201"/>
      <c r="L185" s="38"/>
      <c r="M185" s="202" t="s">
        <v>1</v>
      </c>
      <c r="N185" s="203" t="s">
        <v>40</v>
      </c>
      <c r="O185" s="70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6" t="s">
        <v>135</v>
      </c>
      <c r="AT185" s="206" t="s">
        <v>131</v>
      </c>
      <c r="AU185" s="206" t="s">
        <v>82</v>
      </c>
      <c r="AY185" s="16" t="s">
        <v>130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6" t="s">
        <v>82</v>
      </c>
      <c r="BK185" s="207">
        <f>ROUND(I185*H185,2)</f>
        <v>0</v>
      </c>
      <c r="BL185" s="16" t="s">
        <v>135</v>
      </c>
      <c r="BM185" s="206" t="s">
        <v>222</v>
      </c>
    </row>
    <row r="186" spans="1:65" s="12" customFormat="1" ht="11.25">
      <c r="B186" s="208"/>
      <c r="C186" s="209"/>
      <c r="D186" s="210" t="s">
        <v>136</v>
      </c>
      <c r="E186" s="211" t="s">
        <v>1</v>
      </c>
      <c r="F186" s="212" t="s">
        <v>421</v>
      </c>
      <c r="G186" s="209"/>
      <c r="H186" s="213">
        <v>0.69399999999999995</v>
      </c>
      <c r="I186" s="214"/>
      <c r="J186" s="209"/>
      <c r="K186" s="209"/>
      <c r="L186" s="215"/>
      <c r="M186" s="216"/>
      <c r="N186" s="217"/>
      <c r="O186" s="217"/>
      <c r="P186" s="217"/>
      <c r="Q186" s="217"/>
      <c r="R186" s="217"/>
      <c r="S186" s="217"/>
      <c r="T186" s="218"/>
      <c r="AT186" s="219" t="s">
        <v>136</v>
      </c>
      <c r="AU186" s="219" t="s">
        <v>82</v>
      </c>
      <c r="AV186" s="12" t="s">
        <v>84</v>
      </c>
      <c r="AW186" s="12" t="s">
        <v>32</v>
      </c>
      <c r="AX186" s="12" t="s">
        <v>75</v>
      </c>
      <c r="AY186" s="219" t="s">
        <v>130</v>
      </c>
    </row>
    <row r="187" spans="1:65" s="13" customFormat="1" ht="11.25">
      <c r="B187" s="220"/>
      <c r="C187" s="221"/>
      <c r="D187" s="210" t="s">
        <v>136</v>
      </c>
      <c r="E187" s="222" t="s">
        <v>1</v>
      </c>
      <c r="F187" s="223" t="s">
        <v>138</v>
      </c>
      <c r="G187" s="221"/>
      <c r="H187" s="224">
        <v>0.69399999999999995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136</v>
      </c>
      <c r="AU187" s="230" t="s">
        <v>82</v>
      </c>
      <c r="AV187" s="13" t="s">
        <v>135</v>
      </c>
      <c r="AW187" s="13" t="s">
        <v>32</v>
      </c>
      <c r="AX187" s="13" t="s">
        <v>82</v>
      </c>
      <c r="AY187" s="230" t="s">
        <v>130</v>
      </c>
    </row>
    <row r="188" spans="1:65" s="11" customFormat="1" ht="25.9" customHeight="1">
      <c r="B188" s="180"/>
      <c r="C188" s="181"/>
      <c r="D188" s="182" t="s">
        <v>74</v>
      </c>
      <c r="E188" s="183" t="s">
        <v>135</v>
      </c>
      <c r="F188" s="183" t="s">
        <v>252</v>
      </c>
      <c r="G188" s="181"/>
      <c r="H188" s="181"/>
      <c r="I188" s="184"/>
      <c r="J188" s="185">
        <f>BK188</f>
        <v>0</v>
      </c>
      <c r="K188" s="181"/>
      <c r="L188" s="186"/>
      <c r="M188" s="187"/>
      <c r="N188" s="188"/>
      <c r="O188" s="188"/>
      <c r="P188" s="189">
        <f>SUM(P189:P200)</f>
        <v>0</v>
      </c>
      <c r="Q188" s="188"/>
      <c r="R188" s="189">
        <f>SUM(R189:R200)</f>
        <v>0</v>
      </c>
      <c r="S188" s="188"/>
      <c r="T188" s="190">
        <f>SUM(T189:T200)</f>
        <v>0</v>
      </c>
      <c r="AR188" s="191" t="s">
        <v>82</v>
      </c>
      <c r="AT188" s="192" t="s">
        <v>74</v>
      </c>
      <c r="AU188" s="192" t="s">
        <v>75</v>
      </c>
      <c r="AY188" s="191" t="s">
        <v>130</v>
      </c>
      <c r="BK188" s="193">
        <f>SUM(BK189:BK200)</f>
        <v>0</v>
      </c>
    </row>
    <row r="189" spans="1:65" s="2" customFormat="1" ht="24" customHeight="1">
      <c r="A189" s="33"/>
      <c r="B189" s="34"/>
      <c r="C189" s="194" t="s">
        <v>7</v>
      </c>
      <c r="D189" s="194" t="s">
        <v>131</v>
      </c>
      <c r="E189" s="195" t="s">
        <v>254</v>
      </c>
      <c r="F189" s="196" t="s">
        <v>255</v>
      </c>
      <c r="G189" s="197" t="s">
        <v>134</v>
      </c>
      <c r="H189" s="198">
        <v>10.458</v>
      </c>
      <c r="I189" s="199"/>
      <c r="J189" s="200">
        <f>ROUND(I189*H189,2)</f>
        <v>0</v>
      </c>
      <c r="K189" s="201"/>
      <c r="L189" s="38"/>
      <c r="M189" s="202" t="s">
        <v>1</v>
      </c>
      <c r="N189" s="203" t="s">
        <v>40</v>
      </c>
      <c r="O189" s="70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6" t="s">
        <v>135</v>
      </c>
      <c r="AT189" s="206" t="s">
        <v>131</v>
      </c>
      <c r="AU189" s="206" t="s">
        <v>82</v>
      </c>
      <c r="AY189" s="16" t="s">
        <v>130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82</v>
      </c>
      <c r="BK189" s="207">
        <f>ROUND(I189*H189,2)</f>
        <v>0</v>
      </c>
      <c r="BL189" s="16" t="s">
        <v>135</v>
      </c>
      <c r="BM189" s="206" t="s">
        <v>227</v>
      </c>
    </row>
    <row r="190" spans="1:65" s="14" customFormat="1" ht="11.25">
      <c r="B190" s="231"/>
      <c r="C190" s="232"/>
      <c r="D190" s="210" t="s">
        <v>136</v>
      </c>
      <c r="E190" s="233" t="s">
        <v>1</v>
      </c>
      <c r="F190" s="234" t="s">
        <v>185</v>
      </c>
      <c r="G190" s="232"/>
      <c r="H190" s="233" t="s">
        <v>1</v>
      </c>
      <c r="I190" s="235"/>
      <c r="J190" s="232"/>
      <c r="K190" s="232"/>
      <c r="L190" s="236"/>
      <c r="M190" s="237"/>
      <c r="N190" s="238"/>
      <c r="O190" s="238"/>
      <c r="P190" s="238"/>
      <c r="Q190" s="238"/>
      <c r="R190" s="238"/>
      <c r="S190" s="238"/>
      <c r="T190" s="239"/>
      <c r="AT190" s="240" t="s">
        <v>136</v>
      </c>
      <c r="AU190" s="240" t="s">
        <v>82</v>
      </c>
      <c r="AV190" s="14" t="s">
        <v>82</v>
      </c>
      <c r="AW190" s="14" t="s">
        <v>32</v>
      </c>
      <c r="AX190" s="14" t="s">
        <v>75</v>
      </c>
      <c r="AY190" s="240" t="s">
        <v>130</v>
      </c>
    </row>
    <row r="191" spans="1:65" s="12" customFormat="1" ht="11.25">
      <c r="B191" s="208"/>
      <c r="C191" s="209"/>
      <c r="D191" s="210" t="s">
        <v>136</v>
      </c>
      <c r="E191" s="211" t="s">
        <v>1</v>
      </c>
      <c r="F191" s="212" t="s">
        <v>422</v>
      </c>
      <c r="G191" s="209"/>
      <c r="H191" s="213">
        <v>10.458</v>
      </c>
      <c r="I191" s="214"/>
      <c r="J191" s="209"/>
      <c r="K191" s="209"/>
      <c r="L191" s="215"/>
      <c r="M191" s="216"/>
      <c r="N191" s="217"/>
      <c r="O191" s="217"/>
      <c r="P191" s="217"/>
      <c r="Q191" s="217"/>
      <c r="R191" s="217"/>
      <c r="S191" s="217"/>
      <c r="T191" s="218"/>
      <c r="AT191" s="219" t="s">
        <v>136</v>
      </c>
      <c r="AU191" s="219" t="s">
        <v>82</v>
      </c>
      <c r="AV191" s="12" t="s">
        <v>84</v>
      </c>
      <c r="AW191" s="12" t="s">
        <v>32</v>
      </c>
      <c r="AX191" s="12" t="s">
        <v>75</v>
      </c>
      <c r="AY191" s="219" t="s">
        <v>130</v>
      </c>
    </row>
    <row r="192" spans="1:65" s="13" customFormat="1" ht="11.25">
      <c r="B192" s="220"/>
      <c r="C192" s="221"/>
      <c r="D192" s="210" t="s">
        <v>136</v>
      </c>
      <c r="E192" s="222" t="s">
        <v>1</v>
      </c>
      <c r="F192" s="223" t="s">
        <v>138</v>
      </c>
      <c r="G192" s="221"/>
      <c r="H192" s="224">
        <v>10.458</v>
      </c>
      <c r="I192" s="225"/>
      <c r="J192" s="221"/>
      <c r="K192" s="221"/>
      <c r="L192" s="226"/>
      <c r="M192" s="227"/>
      <c r="N192" s="228"/>
      <c r="O192" s="228"/>
      <c r="P192" s="228"/>
      <c r="Q192" s="228"/>
      <c r="R192" s="228"/>
      <c r="S192" s="228"/>
      <c r="T192" s="229"/>
      <c r="AT192" s="230" t="s">
        <v>136</v>
      </c>
      <c r="AU192" s="230" t="s">
        <v>82</v>
      </c>
      <c r="AV192" s="13" t="s">
        <v>135</v>
      </c>
      <c r="AW192" s="13" t="s">
        <v>32</v>
      </c>
      <c r="AX192" s="13" t="s">
        <v>82</v>
      </c>
      <c r="AY192" s="230" t="s">
        <v>130</v>
      </c>
    </row>
    <row r="193" spans="1:65" s="2" customFormat="1" ht="16.5" customHeight="1">
      <c r="A193" s="33"/>
      <c r="B193" s="34"/>
      <c r="C193" s="194" t="s">
        <v>184</v>
      </c>
      <c r="D193" s="194" t="s">
        <v>131</v>
      </c>
      <c r="E193" s="195" t="s">
        <v>258</v>
      </c>
      <c r="F193" s="196" t="s">
        <v>259</v>
      </c>
      <c r="G193" s="197" t="s">
        <v>134</v>
      </c>
      <c r="H193" s="198">
        <v>75.599999999999994</v>
      </c>
      <c r="I193" s="199"/>
      <c r="J193" s="200">
        <f>ROUND(I193*H193,2)</f>
        <v>0</v>
      </c>
      <c r="K193" s="201"/>
      <c r="L193" s="38"/>
      <c r="M193" s="202" t="s">
        <v>1</v>
      </c>
      <c r="N193" s="203" t="s">
        <v>40</v>
      </c>
      <c r="O193" s="70"/>
      <c r="P193" s="204">
        <f>O193*H193</f>
        <v>0</v>
      </c>
      <c r="Q193" s="204">
        <v>0</v>
      </c>
      <c r="R193" s="204">
        <f>Q193*H193</f>
        <v>0</v>
      </c>
      <c r="S193" s="204">
        <v>0</v>
      </c>
      <c r="T193" s="205">
        <f>S193*H193</f>
        <v>0</v>
      </c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R193" s="206" t="s">
        <v>135</v>
      </c>
      <c r="AT193" s="206" t="s">
        <v>131</v>
      </c>
      <c r="AU193" s="206" t="s">
        <v>82</v>
      </c>
      <c r="AY193" s="16" t="s">
        <v>130</v>
      </c>
      <c r="BE193" s="207">
        <f>IF(N193="základní",J193,0)</f>
        <v>0</v>
      </c>
      <c r="BF193" s="207">
        <f>IF(N193="snížená",J193,0)</f>
        <v>0</v>
      </c>
      <c r="BG193" s="207">
        <f>IF(N193="zákl. přenesená",J193,0)</f>
        <v>0</v>
      </c>
      <c r="BH193" s="207">
        <f>IF(N193="sníž. přenesená",J193,0)</f>
        <v>0</v>
      </c>
      <c r="BI193" s="207">
        <f>IF(N193="nulová",J193,0)</f>
        <v>0</v>
      </c>
      <c r="BJ193" s="16" t="s">
        <v>82</v>
      </c>
      <c r="BK193" s="207">
        <f>ROUND(I193*H193,2)</f>
        <v>0</v>
      </c>
      <c r="BL193" s="16" t="s">
        <v>135</v>
      </c>
      <c r="BM193" s="206" t="s">
        <v>232</v>
      </c>
    </row>
    <row r="194" spans="1:65" s="14" customFormat="1" ht="11.25">
      <c r="B194" s="231"/>
      <c r="C194" s="232"/>
      <c r="D194" s="210" t="s">
        <v>136</v>
      </c>
      <c r="E194" s="233" t="s">
        <v>1</v>
      </c>
      <c r="F194" s="234" t="s">
        <v>261</v>
      </c>
      <c r="G194" s="232"/>
      <c r="H194" s="233" t="s">
        <v>1</v>
      </c>
      <c r="I194" s="235"/>
      <c r="J194" s="232"/>
      <c r="K194" s="232"/>
      <c r="L194" s="236"/>
      <c r="M194" s="237"/>
      <c r="N194" s="238"/>
      <c r="O194" s="238"/>
      <c r="P194" s="238"/>
      <c r="Q194" s="238"/>
      <c r="R194" s="238"/>
      <c r="S194" s="238"/>
      <c r="T194" s="239"/>
      <c r="AT194" s="240" t="s">
        <v>136</v>
      </c>
      <c r="AU194" s="240" t="s">
        <v>82</v>
      </c>
      <c r="AV194" s="14" t="s">
        <v>82</v>
      </c>
      <c r="AW194" s="14" t="s">
        <v>32</v>
      </c>
      <c r="AX194" s="14" t="s">
        <v>75</v>
      </c>
      <c r="AY194" s="240" t="s">
        <v>130</v>
      </c>
    </row>
    <row r="195" spans="1:65" s="12" customFormat="1" ht="11.25">
      <c r="B195" s="208"/>
      <c r="C195" s="209"/>
      <c r="D195" s="210" t="s">
        <v>136</v>
      </c>
      <c r="E195" s="211" t="s">
        <v>1</v>
      </c>
      <c r="F195" s="212" t="s">
        <v>423</v>
      </c>
      <c r="G195" s="209"/>
      <c r="H195" s="213">
        <v>75.599999999999994</v>
      </c>
      <c r="I195" s="214"/>
      <c r="J195" s="209"/>
      <c r="K195" s="209"/>
      <c r="L195" s="215"/>
      <c r="M195" s="216"/>
      <c r="N195" s="217"/>
      <c r="O195" s="217"/>
      <c r="P195" s="217"/>
      <c r="Q195" s="217"/>
      <c r="R195" s="217"/>
      <c r="S195" s="217"/>
      <c r="T195" s="218"/>
      <c r="AT195" s="219" t="s">
        <v>136</v>
      </c>
      <c r="AU195" s="219" t="s">
        <v>82</v>
      </c>
      <c r="AV195" s="12" t="s">
        <v>84</v>
      </c>
      <c r="AW195" s="12" t="s">
        <v>32</v>
      </c>
      <c r="AX195" s="12" t="s">
        <v>75</v>
      </c>
      <c r="AY195" s="219" t="s">
        <v>130</v>
      </c>
    </row>
    <row r="196" spans="1:65" s="13" customFormat="1" ht="11.25">
      <c r="B196" s="220"/>
      <c r="C196" s="221"/>
      <c r="D196" s="210" t="s">
        <v>136</v>
      </c>
      <c r="E196" s="222" t="s">
        <v>1</v>
      </c>
      <c r="F196" s="223" t="s">
        <v>138</v>
      </c>
      <c r="G196" s="221"/>
      <c r="H196" s="224">
        <v>75.599999999999994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136</v>
      </c>
      <c r="AU196" s="230" t="s">
        <v>82</v>
      </c>
      <c r="AV196" s="13" t="s">
        <v>135</v>
      </c>
      <c r="AW196" s="13" t="s">
        <v>32</v>
      </c>
      <c r="AX196" s="13" t="s">
        <v>82</v>
      </c>
      <c r="AY196" s="230" t="s">
        <v>130</v>
      </c>
    </row>
    <row r="197" spans="1:65" s="2" customFormat="1" ht="16.5" customHeight="1">
      <c r="A197" s="33"/>
      <c r="B197" s="34"/>
      <c r="C197" s="194" t="s">
        <v>234</v>
      </c>
      <c r="D197" s="194" t="s">
        <v>131</v>
      </c>
      <c r="E197" s="195" t="s">
        <v>273</v>
      </c>
      <c r="F197" s="196" t="s">
        <v>274</v>
      </c>
      <c r="G197" s="197" t="s">
        <v>134</v>
      </c>
      <c r="H197" s="198">
        <v>50.4</v>
      </c>
      <c r="I197" s="199"/>
      <c r="J197" s="200">
        <f>ROUND(I197*H197,2)</f>
        <v>0</v>
      </c>
      <c r="K197" s="201"/>
      <c r="L197" s="38"/>
      <c r="M197" s="202" t="s">
        <v>1</v>
      </c>
      <c r="N197" s="203" t="s">
        <v>40</v>
      </c>
      <c r="O197" s="70"/>
      <c r="P197" s="204">
        <f>O197*H197</f>
        <v>0</v>
      </c>
      <c r="Q197" s="204">
        <v>0</v>
      </c>
      <c r="R197" s="204">
        <f>Q197*H197</f>
        <v>0</v>
      </c>
      <c r="S197" s="204">
        <v>0</v>
      </c>
      <c r="T197" s="205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06" t="s">
        <v>135</v>
      </c>
      <c r="AT197" s="206" t="s">
        <v>131</v>
      </c>
      <c r="AU197" s="206" t="s">
        <v>82</v>
      </c>
      <c r="AY197" s="16" t="s">
        <v>130</v>
      </c>
      <c r="BE197" s="207">
        <f>IF(N197="základní",J197,0)</f>
        <v>0</v>
      </c>
      <c r="BF197" s="207">
        <f>IF(N197="snížená",J197,0)</f>
        <v>0</v>
      </c>
      <c r="BG197" s="207">
        <f>IF(N197="zákl. přenesená",J197,0)</f>
        <v>0</v>
      </c>
      <c r="BH197" s="207">
        <f>IF(N197="sníž. přenesená",J197,0)</f>
        <v>0</v>
      </c>
      <c r="BI197" s="207">
        <f>IF(N197="nulová",J197,0)</f>
        <v>0</v>
      </c>
      <c r="BJ197" s="16" t="s">
        <v>82</v>
      </c>
      <c r="BK197" s="207">
        <f>ROUND(I197*H197,2)</f>
        <v>0</v>
      </c>
      <c r="BL197" s="16" t="s">
        <v>135</v>
      </c>
      <c r="BM197" s="206" t="s">
        <v>237</v>
      </c>
    </row>
    <row r="198" spans="1:65" s="14" customFormat="1" ht="11.25">
      <c r="B198" s="231"/>
      <c r="C198" s="232"/>
      <c r="D198" s="210" t="s">
        <v>136</v>
      </c>
      <c r="E198" s="233" t="s">
        <v>1</v>
      </c>
      <c r="F198" s="234" t="s">
        <v>185</v>
      </c>
      <c r="G198" s="232"/>
      <c r="H198" s="233" t="s">
        <v>1</v>
      </c>
      <c r="I198" s="235"/>
      <c r="J198" s="232"/>
      <c r="K198" s="232"/>
      <c r="L198" s="236"/>
      <c r="M198" s="237"/>
      <c r="N198" s="238"/>
      <c r="O198" s="238"/>
      <c r="P198" s="238"/>
      <c r="Q198" s="238"/>
      <c r="R198" s="238"/>
      <c r="S198" s="238"/>
      <c r="T198" s="239"/>
      <c r="AT198" s="240" t="s">
        <v>136</v>
      </c>
      <c r="AU198" s="240" t="s">
        <v>82</v>
      </c>
      <c r="AV198" s="14" t="s">
        <v>82</v>
      </c>
      <c r="AW198" s="14" t="s">
        <v>32</v>
      </c>
      <c r="AX198" s="14" t="s">
        <v>75</v>
      </c>
      <c r="AY198" s="240" t="s">
        <v>130</v>
      </c>
    </row>
    <row r="199" spans="1:65" s="12" customFormat="1" ht="11.25">
      <c r="B199" s="208"/>
      <c r="C199" s="209"/>
      <c r="D199" s="210" t="s">
        <v>136</v>
      </c>
      <c r="E199" s="211" t="s">
        <v>1</v>
      </c>
      <c r="F199" s="212" t="s">
        <v>424</v>
      </c>
      <c r="G199" s="209"/>
      <c r="H199" s="213">
        <v>50.4</v>
      </c>
      <c r="I199" s="214"/>
      <c r="J199" s="209"/>
      <c r="K199" s="209"/>
      <c r="L199" s="215"/>
      <c r="M199" s="216"/>
      <c r="N199" s="217"/>
      <c r="O199" s="217"/>
      <c r="P199" s="217"/>
      <c r="Q199" s="217"/>
      <c r="R199" s="217"/>
      <c r="S199" s="217"/>
      <c r="T199" s="218"/>
      <c r="AT199" s="219" t="s">
        <v>136</v>
      </c>
      <c r="AU199" s="219" t="s">
        <v>82</v>
      </c>
      <c r="AV199" s="12" t="s">
        <v>84</v>
      </c>
      <c r="AW199" s="12" t="s">
        <v>32</v>
      </c>
      <c r="AX199" s="12" t="s">
        <v>75</v>
      </c>
      <c r="AY199" s="219" t="s">
        <v>130</v>
      </c>
    </row>
    <row r="200" spans="1:65" s="13" customFormat="1" ht="11.25">
      <c r="B200" s="220"/>
      <c r="C200" s="221"/>
      <c r="D200" s="210" t="s">
        <v>136</v>
      </c>
      <c r="E200" s="222" t="s">
        <v>1</v>
      </c>
      <c r="F200" s="223" t="s">
        <v>138</v>
      </c>
      <c r="G200" s="221"/>
      <c r="H200" s="224">
        <v>50.4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136</v>
      </c>
      <c r="AU200" s="230" t="s">
        <v>82</v>
      </c>
      <c r="AV200" s="13" t="s">
        <v>135</v>
      </c>
      <c r="AW200" s="13" t="s">
        <v>32</v>
      </c>
      <c r="AX200" s="13" t="s">
        <v>82</v>
      </c>
      <c r="AY200" s="230" t="s">
        <v>130</v>
      </c>
    </row>
    <row r="201" spans="1:65" s="11" customFormat="1" ht="25.9" customHeight="1">
      <c r="B201" s="180"/>
      <c r="C201" s="181"/>
      <c r="D201" s="182" t="s">
        <v>74</v>
      </c>
      <c r="E201" s="183" t="s">
        <v>145</v>
      </c>
      <c r="F201" s="183" t="s">
        <v>394</v>
      </c>
      <c r="G201" s="181"/>
      <c r="H201" s="181"/>
      <c r="I201" s="184"/>
      <c r="J201" s="185">
        <f>BK201</f>
        <v>0</v>
      </c>
      <c r="K201" s="181"/>
      <c r="L201" s="186"/>
      <c r="M201" s="187"/>
      <c r="N201" s="188"/>
      <c r="O201" s="188"/>
      <c r="P201" s="189">
        <f>SUM(P202:P204)</f>
        <v>0</v>
      </c>
      <c r="Q201" s="188"/>
      <c r="R201" s="189">
        <f>SUM(R202:R204)</f>
        <v>0</v>
      </c>
      <c r="S201" s="188"/>
      <c r="T201" s="190">
        <f>SUM(T202:T204)</f>
        <v>0</v>
      </c>
      <c r="AR201" s="191" t="s">
        <v>82</v>
      </c>
      <c r="AT201" s="192" t="s">
        <v>74</v>
      </c>
      <c r="AU201" s="192" t="s">
        <v>75</v>
      </c>
      <c r="AY201" s="191" t="s">
        <v>130</v>
      </c>
      <c r="BK201" s="193">
        <f>SUM(BK202:BK204)</f>
        <v>0</v>
      </c>
    </row>
    <row r="202" spans="1:65" s="2" customFormat="1" ht="24" customHeight="1">
      <c r="A202" s="33"/>
      <c r="B202" s="34"/>
      <c r="C202" s="194" t="s">
        <v>189</v>
      </c>
      <c r="D202" s="194" t="s">
        <v>131</v>
      </c>
      <c r="E202" s="195" t="s">
        <v>395</v>
      </c>
      <c r="F202" s="196" t="s">
        <v>396</v>
      </c>
      <c r="G202" s="197" t="s">
        <v>199</v>
      </c>
      <c r="H202" s="198">
        <v>7.5</v>
      </c>
      <c r="I202" s="199"/>
      <c r="J202" s="200">
        <f>ROUND(I202*H202,2)</f>
        <v>0</v>
      </c>
      <c r="K202" s="201"/>
      <c r="L202" s="38"/>
      <c r="M202" s="202" t="s">
        <v>1</v>
      </c>
      <c r="N202" s="203" t="s">
        <v>40</v>
      </c>
      <c r="O202" s="70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6" t="s">
        <v>135</v>
      </c>
      <c r="AT202" s="206" t="s">
        <v>131</v>
      </c>
      <c r="AU202" s="206" t="s">
        <v>82</v>
      </c>
      <c r="AY202" s="16" t="s">
        <v>130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82</v>
      </c>
      <c r="BK202" s="207">
        <f>ROUND(I202*H202,2)</f>
        <v>0</v>
      </c>
      <c r="BL202" s="16" t="s">
        <v>135</v>
      </c>
      <c r="BM202" s="206" t="s">
        <v>241</v>
      </c>
    </row>
    <row r="203" spans="1:65" s="12" customFormat="1" ht="11.25">
      <c r="B203" s="208"/>
      <c r="C203" s="209"/>
      <c r="D203" s="210" t="s">
        <v>136</v>
      </c>
      <c r="E203" s="211" t="s">
        <v>1</v>
      </c>
      <c r="F203" s="212" t="s">
        <v>397</v>
      </c>
      <c r="G203" s="209"/>
      <c r="H203" s="213">
        <v>7.5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136</v>
      </c>
      <c r="AU203" s="219" t="s">
        <v>82</v>
      </c>
      <c r="AV203" s="12" t="s">
        <v>84</v>
      </c>
      <c r="AW203" s="12" t="s">
        <v>32</v>
      </c>
      <c r="AX203" s="12" t="s">
        <v>75</v>
      </c>
      <c r="AY203" s="219" t="s">
        <v>130</v>
      </c>
    </row>
    <row r="204" spans="1:65" s="13" customFormat="1" ht="11.25">
      <c r="B204" s="220"/>
      <c r="C204" s="221"/>
      <c r="D204" s="210" t="s">
        <v>136</v>
      </c>
      <c r="E204" s="222" t="s">
        <v>1</v>
      </c>
      <c r="F204" s="223" t="s">
        <v>138</v>
      </c>
      <c r="G204" s="221"/>
      <c r="H204" s="224">
        <v>7.5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136</v>
      </c>
      <c r="AU204" s="230" t="s">
        <v>82</v>
      </c>
      <c r="AV204" s="13" t="s">
        <v>135</v>
      </c>
      <c r="AW204" s="13" t="s">
        <v>32</v>
      </c>
      <c r="AX204" s="13" t="s">
        <v>82</v>
      </c>
      <c r="AY204" s="230" t="s">
        <v>130</v>
      </c>
    </row>
    <row r="205" spans="1:65" s="11" customFormat="1" ht="25.9" customHeight="1">
      <c r="B205" s="180"/>
      <c r="C205" s="181"/>
      <c r="D205" s="182" t="s">
        <v>74</v>
      </c>
      <c r="E205" s="183" t="s">
        <v>162</v>
      </c>
      <c r="F205" s="183" t="s">
        <v>277</v>
      </c>
      <c r="G205" s="181"/>
      <c r="H205" s="181"/>
      <c r="I205" s="184"/>
      <c r="J205" s="185">
        <f>BK205</f>
        <v>0</v>
      </c>
      <c r="K205" s="181"/>
      <c r="L205" s="186"/>
      <c r="M205" s="187"/>
      <c r="N205" s="188"/>
      <c r="O205" s="188"/>
      <c r="P205" s="189">
        <f>SUM(P206:P214)</f>
        <v>0</v>
      </c>
      <c r="Q205" s="188"/>
      <c r="R205" s="189">
        <f>SUM(R206:R214)</f>
        <v>0</v>
      </c>
      <c r="S205" s="188"/>
      <c r="T205" s="190">
        <f>SUM(T206:T214)</f>
        <v>0</v>
      </c>
      <c r="AR205" s="191" t="s">
        <v>82</v>
      </c>
      <c r="AT205" s="192" t="s">
        <v>74</v>
      </c>
      <c r="AU205" s="192" t="s">
        <v>75</v>
      </c>
      <c r="AY205" s="191" t="s">
        <v>130</v>
      </c>
      <c r="BK205" s="193">
        <f>SUM(BK206:BK214)</f>
        <v>0</v>
      </c>
    </row>
    <row r="206" spans="1:65" s="2" customFormat="1" ht="24" customHeight="1">
      <c r="A206" s="33"/>
      <c r="B206" s="34"/>
      <c r="C206" s="194" t="s">
        <v>243</v>
      </c>
      <c r="D206" s="194" t="s">
        <v>131</v>
      </c>
      <c r="E206" s="195" t="s">
        <v>278</v>
      </c>
      <c r="F206" s="196" t="s">
        <v>279</v>
      </c>
      <c r="G206" s="197" t="s">
        <v>199</v>
      </c>
      <c r="H206" s="198">
        <v>44.82</v>
      </c>
      <c r="I206" s="199"/>
      <c r="J206" s="200">
        <f>ROUND(I206*H206,2)</f>
        <v>0</v>
      </c>
      <c r="K206" s="201"/>
      <c r="L206" s="38"/>
      <c r="M206" s="202" t="s">
        <v>1</v>
      </c>
      <c r="N206" s="203" t="s">
        <v>40</v>
      </c>
      <c r="O206" s="70"/>
      <c r="P206" s="204">
        <f>O206*H206</f>
        <v>0</v>
      </c>
      <c r="Q206" s="204">
        <v>0</v>
      </c>
      <c r="R206" s="204">
        <f>Q206*H206</f>
        <v>0</v>
      </c>
      <c r="S206" s="204">
        <v>0</v>
      </c>
      <c r="T206" s="205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06" t="s">
        <v>135</v>
      </c>
      <c r="AT206" s="206" t="s">
        <v>131</v>
      </c>
      <c r="AU206" s="206" t="s">
        <v>82</v>
      </c>
      <c r="AY206" s="16" t="s">
        <v>130</v>
      </c>
      <c r="BE206" s="207">
        <f>IF(N206="základní",J206,0)</f>
        <v>0</v>
      </c>
      <c r="BF206" s="207">
        <f>IF(N206="snížená",J206,0)</f>
        <v>0</v>
      </c>
      <c r="BG206" s="207">
        <f>IF(N206="zákl. přenesená",J206,0)</f>
        <v>0</v>
      </c>
      <c r="BH206" s="207">
        <f>IF(N206="sníž. přenesená",J206,0)</f>
        <v>0</v>
      </c>
      <c r="BI206" s="207">
        <f>IF(N206="nulová",J206,0)</f>
        <v>0</v>
      </c>
      <c r="BJ206" s="16" t="s">
        <v>82</v>
      </c>
      <c r="BK206" s="207">
        <f>ROUND(I206*H206,2)</f>
        <v>0</v>
      </c>
      <c r="BL206" s="16" t="s">
        <v>135</v>
      </c>
      <c r="BM206" s="206" t="s">
        <v>246</v>
      </c>
    </row>
    <row r="207" spans="1:65" s="12" customFormat="1" ht="11.25">
      <c r="B207" s="208"/>
      <c r="C207" s="209"/>
      <c r="D207" s="210" t="s">
        <v>136</v>
      </c>
      <c r="E207" s="211" t="s">
        <v>1</v>
      </c>
      <c r="F207" s="212" t="s">
        <v>425</v>
      </c>
      <c r="G207" s="209"/>
      <c r="H207" s="213">
        <v>44.82</v>
      </c>
      <c r="I207" s="214"/>
      <c r="J207" s="209"/>
      <c r="K207" s="209"/>
      <c r="L207" s="215"/>
      <c r="M207" s="216"/>
      <c r="N207" s="217"/>
      <c r="O207" s="217"/>
      <c r="P207" s="217"/>
      <c r="Q207" s="217"/>
      <c r="R207" s="217"/>
      <c r="S207" s="217"/>
      <c r="T207" s="218"/>
      <c r="AT207" s="219" t="s">
        <v>136</v>
      </c>
      <c r="AU207" s="219" t="s">
        <v>82</v>
      </c>
      <c r="AV207" s="12" t="s">
        <v>84</v>
      </c>
      <c r="AW207" s="12" t="s">
        <v>32</v>
      </c>
      <c r="AX207" s="12" t="s">
        <v>75</v>
      </c>
      <c r="AY207" s="219" t="s">
        <v>130</v>
      </c>
    </row>
    <row r="208" spans="1:65" s="13" customFormat="1" ht="11.25">
      <c r="B208" s="220"/>
      <c r="C208" s="221"/>
      <c r="D208" s="210" t="s">
        <v>136</v>
      </c>
      <c r="E208" s="222" t="s">
        <v>1</v>
      </c>
      <c r="F208" s="223" t="s">
        <v>138</v>
      </c>
      <c r="G208" s="221"/>
      <c r="H208" s="224">
        <v>44.82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136</v>
      </c>
      <c r="AU208" s="230" t="s">
        <v>82</v>
      </c>
      <c r="AV208" s="13" t="s">
        <v>135</v>
      </c>
      <c r="AW208" s="13" t="s">
        <v>32</v>
      </c>
      <c r="AX208" s="13" t="s">
        <v>82</v>
      </c>
      <c r="AY208" s="230" t="s">
        <v>130</v>
      </c>
    </row>
    <row r="209" spans="1:65" s="2" customFormat="1" ht="16.5" customHeight="1">
      <c r="A209" s="33"/>
      <c r="B209" s="34"/>
      <c r="C209" s="194" t="s">
        <v>196</v>
      </c>
      <c r="D209" s="194" t="s">
        <v>131</v>
      </c>
      <c r="E209" s="195" t="s">
        <v>283</v>
      </c>
      <c r="F209" s="196" t="s">
        <v>284</v>
      </c>
      <c r="G209" s="197" t="s">
        <v>199</v>
      </c>
      <c r="H209" s="198">
        <v>44.82</v>
      </c>
      <c r="I209" s="199"/>
      <c r="J209" s="200">
        <f>ROUND(I209*H209,2)</f>
        <v>0</v>
      </c>
      <c r="K209" s="201"/>
      <c r="L209" s="38"/>
      <c r="M209" s="202" t="s">
        <v>1</v>
      </c>
      <c r="N209" s="203" t="s">
        <v>40</v>
      </c>
      <c r="O209" s="70"/>
      <c r="P209" s="204">
        <f>O209*H209</f>
        <v>0</v>
      </c>
      <c r="Q209" s="204">
        <v>0</v>
      </c>
      <c r="R209" s="204">
        <f>Q209*H209</f>
        <v>0</v>
      </c>
      <c r="S209" s="204">
        <v>0</v>
      </c>
      <c r="T209" s="205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06" t="s">
        <v>135</v>
      </c>
      <c r="AT209" s="206" t="s">
        <v>131</v>
      </c>
      <c r="AU209" s="206" t="s">
        <v>82</v>
      </c>
      <c r="AY209" s="16" t="s">
        <v>130</v>
      </c>
      <c r="BE209" s="207">
        <f>IF(N209="základní",J209,0)</f>
        <v>0</v>
      </c>
      <c r="BF209" s="207">
        <f>IF(N209="snížená",J209,0)</f>
        <v>0</v>
      </c>
      <c r="BG209" s="207">
        <f>IF(N209="zákl. přenesená",J209,0)</f>
        <v>0</v>
      </c>
      <c r="BH209" s="207">
        <f>IF(N209="sníž. přenesená",J209,0)</f>
        <v>0</v>
      </c>
      <c r="BI209" s="207">
        <f>IF(N209="nulová",J209,0)</f>
        <v>0</v>
      </c>
      <c r="BJ209" s="16" t="s">
        <v>82</v>
      </c>
      <c r="BK209" s="207">
        <f>ROUND(I209*H209,2)</f>
        <v>0</v>
      </c>
      <c r="BL209" s="16" t="s">
        <v>135</v>
      </c>
      <c r="BM209" s="206" t="s">
        <v>250</v>
      </c>
    </row>
    <row r="210" spans="1:65" s="12" customFormat="1" ht="11.25">
      <c r="B210" s="208"/>
      <c r="C210" s="209"/>
      <c r="D210" s="210" t="s">
        <v>136</v>
      </c>
      <c r="E210" s="211" t="s">
        <v>1</v>
      </c>
      <c r="F210" s="212" t="s">
        <v>426</v>
      </c>
      <c r="G210" s="209"/>
      <c r="H210" s="213">
        <v>44.82</v>
      </c>
      <c r="I210" s="214"/>
      <c r="J210" s="209"/>
      <c r="K210" s="209"/>
      <c r="L210" s="215"/>
      <c r="M210" s="216"/>
      <c r="N210" s="217"/>
      <c r="O210" s="217"/>
      <c r="P210" s="217"/>
      <c r="Q210" s="217"/>
      <c r="R210" s="217"/>
      <c r="S210" s="217"/>
      <c r="T210" s="218"/>
      <c r="AT210" s="219" t="s">
        <v>136</v>
      </c>
      <c r="AU210" s="219" t="s">
        <v>82</v>
      </c>
      <c r="AV210" s="12" t="s">
        <v>84</v>
      </c>
      <c r="AW210" s="12" t="s">
        <v>32</v>
      </c>
      <c r="AX210" s="12" t="s">
        <v>75</v>
      </c>
      <c r="AY210" s="219" t="s">
        <v>130</v>
      </c>
    </row>
    <row r="211" spans="1:65" s="13" customFormat="1" ht="11.25">
      <c r="B211" s="220"/>
      <c r="C211" s="221"/>
      <c r="D211" s="210" t="s">
        <v>136</v>
      </c>
      <c r="E211" s="222" t="s">
        <v>1</v>
      </c>
      <c r="F211" s="223" t="s">
        <v>138</v>
      </c>
      <c r="G211" s="221"/>
      <c r="H211" s="224">
        <v>44.82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136</v>
      </c>
      <c r="AU211" s="230" t="s">
        <v>82</v>
      </c>
      <c r="AV211" s="13" t="s">
        <v>135</v>
      </c>
      <c r="AW211" s="13" t="s">
        <v>32</v>
      </c>
      <c r="AX211" s="13" t="s">
        <v>82</v>
      </c>
      <c r="AY211" s="230" t="s">
        <v>130</v>
      </c>
    </row>
    <row r="212" spans="1:65" s="2" customFormat="1" ht="16.5" customHeight="1">
      <c r="A212" s="33"/>
      <c r="B212" s="34"/>
      <c r="C212" s="194" t="s">
        <v>253</v>
      </c>
      <c r="D212" s="194" t="s">
        <v>131</v>
      </c>
      <c r="E212" s="195" t="s">
        <v>287</v>
      </c>
      <c r="F212" s="196" t="s">
        <v>288</v>
      </c>
      <c r="G212" s="197" t="s">
        <v>199</v>
      </c>
      <c r="H212" s="198">
        <v>86.32</v>
      </c>
      <c r="I212" s="199"/>
      <c r="J212" s="200">
        <f>ROUND(I212*H212,2)</f>
        <v>0</v>
      </c>
      <c r="K212" s="201"/>
      <c r="L212" s="38"/>
      <c r="M212" s="202" t="s">
        <v>1</v>
      </c>
      <c r="N212" s="203" t="s">
        <v>40</v>
      </c>
      <c r="O212" s="70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6" t="s">
        <v>135</v>
      </c>
      <c r="AT212" s="206" t="s">
        <v>131</v>
      </c>
      <c r="AU212" s="206" t="s">
        <v>82</v>
      </c>
      <c r="AY212" s="16" t="s">
        <v>130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82</v>
      </c>
      <c r="BK212" s="207">
        <f>ROUND(I212*H212,2)</f>
        <v>0</v>
      </c>
      <c r="BL212" s="16" t="s">
        <v>135</v>
      </c>
      <c r="BM212" s="206" t="s">
        <v>256</v>
      </c>
    </row>
    <row r="213" spans="1:65" s="12" customFormat="1" ht="22.5">
      <c r="B213" s="208"/>
      <c r="C213" s="209"/>
      <c r="D213" s="210" t="s">
        <v>136</v>
      </c>
      <c r="E213" s="211" t="s">
        <v>1</v>
      </c>
      <c r="F213" s="212" t="s">
        <v>427</v>
      </c>
      <c r="G213" s="209"/>
      <c r="H213" s="213">
        <v>86.32</v>
      </c>
      <c r="I213" s="214"/>
      <c r="J213" s="209"/>
      <c r="K213" s="209"/>
      <c r="L213" s="215"/>
      <c r="M213" s="216"/>
      <c r="N213" s="217"/>
      <c r="O213" s="217"/>
      <c r="P213" s="217"/>
      <c r="Q213" s="217"/>
      <c r="R213" s="217"/>
      <c r="S213" s="217"/>
      <c r="T213" s="218"/>
      <c r="AT213" s="219" t="s">
        <v>136</v>
      </c>
      <c r="AU213" s="219" t="s">
        <v>82</v>
      </c>
      <c r="AV213" s="12" t="s">
        <v>84</v>
      </c>
      <c r="AW213" s="12" t="s">
        <v>32</v>
      </c>
      <c r="AX213" s="12" t="s">
        <v>75</v>
      </c>
      <c r="AY213" s="219" t="s">
        <v>130</v>
      </c>
    </row>
    <row r="214" spans="1:65" s="13" customFormat="1" ht="11.25">
      <c r="B214" s="220"/>
      <c r="C214" s="221"/>
      <c r="D214" s="210" t="s">
        <v>136</v>
      </c>
      <c r="E214" s="222" t="s">
        <v>1</v>
      </c>
      <c r="F214" s="223" t="s">
        <v>138</v>
      </c>
      <c r="G214" s="221"/>
      <c r="H214" s="224">
        <v>86.32</v>
      </c>
      <c r="I214" s="225"/>
      <c r="J214" s="221"/>
      <c r="K214" s="221"/>
      <c r="L214" s="226"/>
      <c r="M214" s="227"/>
      <c r="N214" s="228"/>
      <c r="O214" s="228"/>
      <c r="P214" s="228"/>
      <c r="Q214" s="228"/>
      <c r="R214" s="228"/>
      <c r="S214" s="228"/>
      <c r="T214" s="229"/>
      <c r="AT214" s="230" t="s">
        <v>136</v>
      </c>
      <c r="AU214" s="230" t="s">
        <v>82</v>
      </c>
      <c r="AV214" s="13" t="s">
        <v>135</v>
      </c>
      <c r="AW214" s="13" t="s">
        <v>32</v>
      </c>
      <c r="AX214" s="13" t="s">
        <v>82</v>
      </c>
      <c r="AY214" s="230" t="s">
        <v>130</v>
      </c>
    </row>
    <row r="215" spans="1:65" s="11" customFormat="1" ht="25.9" customHeight="1">
      <c r="B215" s="180"/>
      <c r="C215" s="181"/>
      <c r="D215" s="182" t="s">
        <v>74</v>
      </c>
      <c r="E215" s="183" t="s">
        <v>151</v>
      </c>
      <c r="F215" s="183" t="s">
        <v>291</v>
      </c>
      <c r="G215" s="181"/>
      <c r="H215" s="181"/>
      <c r="I215" s="184"/>
      <c r="J215" s="185">
        <f>BK215</f>
        <v>0</v>
      </c>
      <c r="K215" s="181"/>
      <c r="L215" s="186"/>
      <c r="M215" s="187"/>
      <c r="N215" s="188"/>
      <c r="O215" s="188"/>
      <c r="P215" s="189">
        <f>SUM(P216:P225)</f>
        <v>0</v>
      </c>
      <c r="Q215" s="188"/>
      <c r="R215" s="189">
        <f>SUM(R216:R225)</f>
        <v>0</v>
      </c>
      <c r="S215" s="188"/>
      <c r="T215" s="190">
        <f>SUM(T216:T225)</f>
        <v>0</v>
      </c>
      <c r="AR215" s="191" t="s">
        <v>82</v>
      </c>
      <c r="AT215" s="192" t="s">
        <v>74</v>
      </c>
      <c r="AU215" s="192" t="s">
        <v>75</v>
      </c>
      <c r="AY215" s="191" t="s">
        <v>130</v>
      </c>
      <c r="BK215" s="193">
        <f>SUM(BK216:BK225)</f>
        <v>0</v>
      </c>
    </row>
    <row r="216" spans="1:65" s="2" customFormat="1" ht="24" customHeight="1">
      <c r="A216" s="33"/>
      <c r="B216" s="34"/>
      <c r="C216" s="194" t="s">
        <v>200</v>
      </c>
      <c r="D216" s="194" t="s">
        <v>131</v>
      </c>
      <c r="E216" s="195" t="s">
        <v>293</v>
      </c>
      <c r="F216" s="196" t="s">
        <v>294</v>
      </c>
      <c r="G216" s="197" t="s">
        <v>295</v>
      </c>
      <c r="H216" s="198">
        <v>9</v>
      </c>
      <c r="I216" s="199"/>
      <c r="J216" s="200">
        <f>ROUND(I216*H216,2)</f>
        <v>0</v>
      </c>
      <c r="K216" s="201"/>
      <c r="L216" s="38"/>
      <c r="M216" s="202" t="s">
        <v>1</v>
      </c>
      <c r="N216" s="203" t="s">
        <v>40</v>
      </c>
      <c r="O216" s="70"/>
      <c r="P216" s="204">
        <f>O216*H216</f>
        <v>0</v>
      </c>
      <c r="Q216" s="204">
        <v>0</v>
      </c>
      <c r="R216" s="204">
        <f>Q216*H216</f>
        <v>0</v>
      </c>
      <c r="S216" s="204">
        <v>0</v>
      </c>
      <c r="T216" s="20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6" t="s">
        <v>135</v>
      </c>
      <c r="AT216" s="206" t="s">
        <v>131</v>
      </c>
      <c r="AU216" s="206" t="s">
        <v>82</v>
      </c>
      <c r="AY216" s="16" t="s">
        <v>130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6" t="s">
        <v>82</v>
      </c>
      <c r="BK216" s="207">
        <f>ROUND(I216*H216,2)</f>
        <v>0</v>
      </c>
      <c r="BL216" s="16" t="s">
        <v>135</v>
      </c>
      <c r="BM216" s="206" t="s">
        <v>260</v>
      </c>
    </row>
    <row r="217" spans="1:65" s="14" customFormat="1" ht="11.25">
      <c r="B217" s="231"/>
      <c r="C217" s="232"/>
      <c r="D217" s="210" t="s">
        <v>136</v>
      </c>
      <c r="E217" s="233" t="s">
        <v>1</v>
      </c>
      <c r="F217" s="234" t="s">
        <v>185</v>
      </c>
      <c r="G217" s="232"/>
      <c r="H217" s="233" t="s">
        <v>1</v>
      </c>
      <c r="I217" s="235"/>
      <c r="J217" s="232"/>
      <c r="K217" s="232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136</v>
      </c>
      <c r="AU217" s="240" t="s">
        <v>82</v>
      </c>
      <c r="AV217" s="14" t="s">
        <v>82</v>
      </c>
      <c r="AW217" s="14" t="s">
        <v>32</v>
      </c>
      <c r="AX217" s="14" t="s">
        <v>75</v>
      </c>
      <c r="AY217" s="240" t="s">
        <v>130</v>
      </c>
    </row>
    <row r="218" spans="1:65" s="12" customFormat="1" ht="11.25">
      <c r="B218" s="208"/>
      <c r="C218" s="209"/>
      <c r="D218" s="210" t="s">
        <v>136</v>
      </c>
      <c r="E218" s="211" t="s">
        <v>1</v>
      </c>
      <c r="F218" s="212" t="s">
        <v>428</v>
      </c>
      <c r="G218" s="209"/>
      <c r="H218" s="213">
        <v>9</v>
      </c>
      <c r="I218" s="214"/>
      <c r="J218" s="209"/>
      <c r="K218" s="209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136</v>
      </c>
      <c r="AU218" s="219" t="s">
        <v>82</v>
      </c>
      <c r="AV218" s="12" t="s">
        <v>84</v>
      </c>
      <c r="AW218" s="12" t="s">
        <v>32</v>
      </c>
      <c r="AX218" s="12" t="s">
        <v>75</v>
      </c>
      <c r="AY218" s="219" t="s">
        <v>130</v>
      </c>
    </row>
    <row r="219" spans="1:65" s="13" customFormat="1" ht="11.25">
      <c r="B219" s="220"/>
      <c r="C219" s="221"/>
      <c r="D219" s="210" t="s">
        <v>136</v>
      </c>
      <c r="E219" s="222" t="s">
        <v>1</v>
      </c>
      <c r="F219" s="223" t="s">
        <v>138</v>
      </c>
      <c r="G219" s="221"/>
      <c r="H219" s="224">
        <v>9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136</v>
      </c>
      <c r="AU219" s="230" t="s">
        <v>82</v>
      </c>
      <c r="AV219" s="13" t="s">
        <v>135</v>
      </c>
      <c r="AW219" s="13" t="s">
        <v>32</v>
      </c>
      <c r="AX219" s="13" t="s">
        <v>82</v>
      </c>
      <c r="AY219" s="230" t="s">
        <v>130</v>
      </c>
    </row>
    <row r="220" spans="1:65" s="2" customFormat="1" ht="24" customHeight="1">
      <c r="A220" s="33"/>
      <c r="B220" s="34"/>
      <c r="C220" s="194" t="s">
        <v>263</v>
      </c>
      <c r="D220" s="194" t="s">
        <v>131</v>
      </c>
      <c r="E220" s="195" t="s">
        <v>298</v>
      </c>
      <c r="F220" s="196" t="s">
        <v>299</v>
      </c>
      <c r="G220" s="197" t="s">
        <v>295</v>
      </c>
      <c r="H220" s="198">
        <v>3</v>
      </c>
      <c r="I220" s="199"/>
      <c r="J220" s="200">
        <f>ROUND(I220*H220,2)</f>
        <v>0</v>
      </c>
      <c r="K220" s="201"/>
      <c r="L220" s="38"/>
      <c r="M220" s="202" t="s">
        <v>1</v>
      </c>
      <c r="N220" s="203" t="s">
        <v>40</v>
      </c>
      <c r="O220" s="70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6" t="s">
        <v>135</v>
      </c>
      <c r="AT220" s="206" t="s">
        <v>131</v>
      </c>
      <c r="AU220" s="206" t="s">
        <v>82</v>
      </c>
      <c r="AY220" s="16" t="s">
        <v>130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6" t="s">
        <v>82</v>
      </c>
      <c r="BK220" s="207">
        <f>ROUND(I220*H220,2)</f>
        <v>0</v>
      </c>
      <c r="BL220" s="16" t="s">
        <v>135</v>
      </c>
      <c r="BM220" s="206" t="s">
        <v>266</v>
      </c>
    </row>
    <row r="221" spans="1:65" s="12" customFormat="1" ht="11.25">
      <c r="B221" s="208"/>
      <c r="C221" s="209"/>
      <c r="D221" s="210" t="s">
        <v>136</v>
      </c>
      <c r="E221" s="211" t="s">
        <v>1</v>
      </c>
      <c r="F221" s="212" t="s">
        <v>429</v>
      </c>
      <c r="G221" s="209"/>
      <c r="H221" s="213">
        <v>3</v>
      </c>
      <c r="I221" s="214"/>
      <c r="J221" s="209"/>
      <c r="K221" s="209"/>
      <c r="L221" s="215"/>
      <c r="M221" s="216"/>
      <c r="N221" s="217"/>
      <c r="O221" s="217"/>
      <c r="P221" s="217"/>
      <c r="Q221" s="217"/>
      <c r="R221" s="217"/>
      <c r="S221" s="217"/>
      <c r="T221" s="218"/>
      <c r="AT221" s="219" t="s">
        <v>136</v>
      </c>
      <c r="AU221" s="219" t="s">
        <v>82</v>
      </c>
      <c r="AV221" s="12" t="s">
        <v>84</v>
      </c>
      <c r="AW221" s="12" t="s">
        <v>32</v>
      </c>
      <c r="AX221" s="12" t="s">
        <v>75</v>
      </c>
      <c r="AY221" s="219" t="s">
        <v>130</v>
      </c>
    </row>
    <row r="222" spans="1:65" s="13" customFormat="1" ht="11.25">
      <c r="B222" s="220"/>
      <c r="C222" s="221"/>
      <c r="D222" s="210" t="s">
        <v>136</v>
      </c>
      <c r="E222" s="222" t="s">
        <v>1</v>
      </c>
      <c r="F222" s="223" t="s">
        <v>138</v>
      </c>
      <c r="G222" s="221"/>
      <c r="H222" s="224">
        <v>3</v>
      </c>
      <c r="I222" s="225"/>
      <c r="J222" s="221"/>
      <c r="K222" s="221"/>
      <c r="L222" s="226"/>
      <c r="M222" s="227"/>
      <c r="N222" s="228"/>
      <c r="O222" s="228"/>
      <c r="P222" s="228"/>
      <c r="Q222" s="228"/>
      <c r="R222" s="228"/>
      <c r="S222" s="228"/>
      <c r="T222" s="229"/>
      <c r="AT222" s="230" t="s">
        <v>136</v>
      </c>
      <c r="AU222" s="230" t="s">
        <v>82</v>
      </c>
      <c r="AV222" s="13" t="s">
        <v>135</v>
      </c>
      <c r="AW222" s="13" t="s">
        <v>32</v>
      </c>
      <c r="AX222" s="13" t="s">
        <v>82</v>
      </c>
      <c r="AY222" s="230" t="s">
        <v>130</v>
      </c>
    </row>
    <row r="223" spans="1:65" s="2" customFormat="1" ht="16.5" customHeight="1">
      <c r="A223" s="33"/>
      <c r="B223" s="34"/>
      <c r="C223" s="194" t="s">
        <v>204</v>
      </c>
      <c r="D223" s="194" t="s">
        <v>131</v>
      </c>
      <c r="E223" s="195" t="s">
        <v>303</v>
      </c>
      <c r="F223" s="196" t="s">
        <v>304</v>
      </c>
      <c r="G223" s="197" t="s">
        <v>295</v>
      </c>
      <c r="H223" s="198">
        <v>33.200000000000003</v>
      </c>
      <c r="I223" s="199"/>
      <c r="J223" s="200">
        <f>ROUND(I223*H223,2)</f>
        <v>0</v>
      </c>
      <c r="K223" s="201"/>
      <c r="L223" s="38"/>
      <c r="M223" s="202" t="s">
        <v>1</v>
      </c>
      <c r="N223" s="203" t="s">
        <v>40</v>
      </c>
      <c r="O223" s="70"/>
      <c r="P223" s="204">
        <f>O223*H223</f>
        <v>0</v>
      </c>
      <c r="Q223" s="204">
        <v>0</v>
      </c>
      <c r="R223" s="204">
        <f>Q223*H223</f>
        <v>0</v>
      </c>
      <c r="S223" s="204">
        <v>0</v>
      </c>
      <c r="T223" s="205">
        <f>S223*H223</f>
        <v>0</v>
      </c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R223" s="206" t="s">
        <v>135</v>
      </c>
      <c r="AT223" s="206" t="s">
        <v>131</v>
      </c>
      <c r="AU223" s="206" t="s">
        <v>82</v>
      </c>
      <c r="AY223" s="16" t="s">
        <v>130</v>
      </c>
      <c r="BE223" s="207">
        <f>IF(N223="základní",J223,0)</f>
        <v>0</v>
      </c>
      <c r="BF223" s="207">
        <f>IF(N223="snížená",J223,0)</f>
        <v>0</v>
      </c>
      <c r="BG223" s="207">
        <f>IF(N223="zákl. přenesená",J223,0)</f>
        <v>0</v>
      </c>
      <c r="BH223" s="207">
        <f>IF(N223="sníž. přenesená",J223,0)</f>
        <v>0</v>
      </c>
      <c r="BI223" s="207">
        <f>IF(N223="nulová",J223,0)</f>
        <v>0</v>
      </c>
      <c r="BJ223" s="16" t="s">
        <v>82</v>
      </c>
      <c r="BK223" s="207">
        <f>ROUND(I223*H223,2)</f>
        <v>0</v>
      </c>
      <c r="BL223" s="16" t="s">
        <v>135</v>
      </c>
      <c r="BM223" s="206" t="s">
        <v>270</v>
      </c>
    </row>
    <row r="224" spans="1:65" s="12" customFormat="1" ht="11.25">
      <c r="B224" s="208"/>
      <c r="C224" s="209"/>
      <c r="D224" s="210" t="s">
        <v>136</v>
      </c>
      <c r="E224" s="211" t="s">
        <v>1</v>
      </c>
      <c r="F224" s="212" t="s">
        <v>430</v>
      </c>
      <c r="G224" s="209"/>
      <c r="H224" s="213">
        <v>33.200000000000003</v>
      </c>
      <c r="I224" s="214"/>
      <c r="J224" s="209"/>
      <c r="K224" s="209"/>
      <c r="L224" s="215"/>
      <c r="M224" s="216"/>
      <c r="N224" s="217"/>
      <c r="O224" s="217"/>
      <c r="P224" s="217"/>
      <c r="Q224" s="217"/>
      <c r="R224" s="217"/>
      <c r="S224" s="217"/>
      <c r="T224" s="218"/>
      <c r="AT224" s="219" t="s">
        <v>136</v>
      </c>
      <c r="AU224" s="219" t="s">
        <v>82</v>
      </c>
      <c r="AV224" s="12" t="s">
        <v>84</v>
      </c>
      <c r="AW224" s="12" t="s">
        <v>32</v>
      </c>
      <c r="AX224" s="12" t="s">
        <v>75</v>
      </c>
      <c r="AY224" s="219" t="s">
        <v>130</v>
      </c>
    </row>
    <row r="225" spans="1:65" s="13" customFormat="1" ht="11.25">
      <c r="B225" s="220"/>
      <c r="C225" s="221"/>
      <c r="D225" s="210" t="s">
        <v>136</v>
      </c>
      <c r="E225" s="222" t="s">
        <v>1</v>
      </c>
      <c r="F225" s="223" t="s">
        <v>138</v>
      </c>
      <c r="G225" s="221"/>
      <c r="H225" s="224">
        <v>33.200000000000003</v>
      </c>
      <c r="I225" s="225"/>
      <c r="J225" s="221"/>
      <c r="K225" s="221"/>
      <c r="L225" s="226"/>
      <c r="M225" s="227"/>
      <c r="N225" s="228"/>
      <c r="O225" s="228"/>
      <c r="P225" s="228"/>
      <c r="Q225" s="228"/>
      <c r="R225" s="228"/>
      <c r="S225" s="228"/>
      <c r="T225" s="229"/>
      <c r="AT225" s="230" t="s">
        <v>136</v>
      </c>
      <c r="AU225" s="230" t="s">
        <v>82</v>
      </c>
      <c r="AV225" s="13" t="s">
        <v>135</v>
      </c>
      <c r="AW225" s="13" t="s">
        <v>32</v>
      </c>
      <c r="AX225" s="13" t="s">
        <v>82</v>
      </c>
      <c r="AY225" s="230" t="s">
        <v>130</v>
      </c>
    </row>
    <row r="226" spans="1:65" s="11" customFormat="1" ht="25.9" customHeight="1">
      <c r="B226" s="180"/>
      <c r="C226" s="181"/>
      <c r="D226" s="182" t="s">
        <v>74</v>
      </c>
      <c r="E226" s="183" t="s">
        <v>173</v>
      </c>
      <c r="F226" s="183" t="s">
        <v>307</v>
      </c>
      <c r="G226" s="181"/>
      <c r="H226" s="181"/>
      <c r="I226" s="184"/>
      <c r="J226" s="185">
        <f>BK226</f>
        <v>0</v>
      </c>
      <c r="K226" s="181"/>
      <c r="L226" s="186"/>
      <c r="M226" s="187"/>
      <c r="N226" s="188"/>
      <c r="O226" s="188"/>
      <c r="P226" s="189">
        <f>SUM(P227:P239)</f>
        <v>0</v>
      </c>
      <c r="Q226" s="188"/>
      <c r="R226" s="189">
        <f>SUM(R227:R239)</f>
        <v>0</v>
      </c>
      <c r="S226" s="188"/>
      <c r="T226" s="190">
        <f>SUM(T227:T239)</f>
        <v>0</v>
      </c>
      <c r="AR226" s="191" t="s">
        <v>82</v>
      </c>
      <c r="AT226" s="192" t="s">
        <v>74</v>
      </c>
      <c r="AU226" s="192" t="s">
        <v>75</v>
      </c>
      <c r="AY226" s="191" t="s">
        <v>130</v>
      </c>
      <c r="BK226" s="193">
        <f>SUM(BK227:BK239)</f>
        <v>0</v>
      </c>
    </row>
    <row r="227" spans="1:65" s="2" customFormat="1" ht="24" customHeight="1">
      <c r="A227" s="33"/>
      <c r="B227" s="34"/>
      <c r="C227" s="194" t="s">
        <v>272</v>
      </c>
      <c r="D227" s="194" t="s">
        <v>131</v>
      </c>
      <c r="E227" s="195" t="s">
        <v>308</v>
      </c>
      <c r="F227" s="196" t="s">
        <v>309</v>
      </c>
      <c r="G227" s="197" t="s">
        <v>295</v>
      </c>
      <c r="H227" s="198">
        <v>33</v>
      </c>
      <c r="I227" s="199"/>
      <c r="J227" s="200">
        <f>ROUND(I227*H227,2)</f>
        <v>0</v>
      </c>
      <c r="K227" s="201"/>
      <c r="L227" s="38"/>
      <c r="M227" s="202" t="s">
        <v>1</v>
      </c>
      <c r="N227" s="203" t="s">
        <v>40</v>
      </c>
      <c r="O227" s="70"/>
      <c r="P227" s="204">
        <f>O227*H227</f>
        <v>0</v>
      </c>
      <c r="Q227" s="204">
        <v>0</v>
      </c>
      <c r="R227" s="204">
        <f>Q227*H227</f>
        <v>0</v>
      </c>
      <c r="S227" s="204">
        <v>0</v>
      </c>
      <c r="T227" s="205">
        <f>S227*H227</f>
        <v>0</v>
      </c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R227" s="206" t="s">
        <v>135</v>
      </c>
      <c r="AT227" s="206" t="s">
        <v>131</v>
      </c>
      <c r="AU227" s="206" t="s">
        <v>82</v>
      </c>
      <c r="AY227" s="16" t="s">
        <v>130</v>
      </c>
      <c r="BE227" s="207">
        <f>IF(N227="základní",J227,0)</f>
        <v>0</v>
      </c>
      <c r="BF227" s="207">
        <f>IF(N227="snížená",J227,0)</f>
        <v>0</v>
      </c>
      <c r="BG227" s="207">
        <f>IF(N227="zákl. přenesená",J227,0)</f>
        <v>0</v>
      </c>
      <c r="BH227" s="207">
        <f>IF(N227="sníž. přenesená",J227,0)</f>
        <v>0</v>
      </c>
      <c r="BI227" s="207">
        <f>IF(N227="nulová",J227,0)</f>
        <v>0</v>
      </c>
      <c r="BJ227" s="16" t="s">
        <v>82</v>
      </c>
      <c r="BK227" s="207">
        <f>ROUND(I227*H227,2)</f>
        <v>0</v>
      </c>
      <c r="BL227" s="16" t="s">
        <v>135</v>
      </c>
      <c r="BM227" s="206" t="s">
        <v>275</v>
      </c>
    </row>
    <row r="228" spans="1:65" s="14" customFormat="1" ht="11.25">
      <c r="B228" s="231"/>
      <c r="C228" s="232"/>
      <c r="D228" s="210" t="s">
        <v>136</v>
      </c>
      <c r="E228" s="233" t="s">
        <v>1</v>
      </c>
      <c r="F228" s="234" t="s">
        <v>185</v>
      </c>
      <c r="G228" s="232"/>
      <c r="H228" s="233" t="s">
        <v>1</v>
      </c>
      <c r="I228" s="235"/>
      <c r="J228" s="232"/>
      <c r="K228" s="232"/>
      <c r="L228" s="236"/>
      <c r="M228" s="237"/>
      <c r="N228" s="238"/>
      <c r="O228" s="238"/>
      <c r="P228" s="238"/>
      <c r="Q228" s="238"/>
      <c r="R228" s="238"/>
      <c r="S228" s="238"/>
      <c r="T228" s="239"/>
      <c r="AT228" s="240" t="s">
        <v>136</v>
      </c>
      <c r="AU228" s="240" t="s">
        <v>82</v>
      </c>
      <c r="AV228" s="14" t="s">
        <v>82</v>
      </c>
      <c r="AW228" s="14" t="s">
        <v>32</v>
      </c>
      <c r="AX228" s="14" t="s">
        <v>75</v>
      </c>
      <c r="AY228" s="240" t="s">
        <v>130</v>
      </c>
    </row>
    <row r="229" spans="1:65" s="12" customFormat="1" ht="11.25">
      <c r="B229" s="208"/>
      <c r="C229" s="209"/>
      <c r="D229" s="210" t="s">
        <v>136</v>
      </c>
      <c r="E229" s="211" t="s">
        <v>1</v>
      </c>
      <c r="F229" s="212" t="s">
        <v>431</v>
      </c>
      <c r="G229" s="209"/>
      <c r="H229" s="213">
        <v>33</v>
      </c>
      <c r="I229" s="214"/>
      <c r="J229" s="209"/>
      <c r="K229" s="209"/>
      <c r="L229" s="215"/>
      <c r="M229" s="216"/>
      <c r="N229" s="217"/>
      <c r="O229" s="217"/>
      <c r="P229" s="217"/>
      <c r="Q229" s="217"/>
      <c r="R229" s="217"/>
      <c r="S229" s="217"/>
      <c r="T229" s="218"/>
      <c r="AT229" s="219" t="s">
        <v>136</v>
      </c>
      <c r="AU229" s="219" t="s">
        <v>82</v>
      </c>
      <c r="AV229" s="12" t="s">
        <v>84</v>
      </c>
      <c r="AW229" s="12" t="s">
        <v>32</v>
      </c>
      <c r="AX229" s="12" t="s">
        <v>75</v>
      </c>
      <c r="AY229" s="219" t="s">
        <v>130</v>
      </c>
    </row>
    <row r="230" spans="1:65" s="13" customFormat="1" ht="11.25">
      <c r="B230" s="220"/>
      <c r="C230" s="221"/>
      <c r="D230" s="210" t="s">
        <v>136</v>
      </c>
      <c r="E230" s="222" t="s">
        <v>1</v>
      </c>
      <c r="F230" s="223" t="s">
        <v>138</v>
      </c>
      <c r="G230" s="221"/>
      <c r="H230" s="224">
        <v>33</v>
      </c>
      <c r="I230" s="225"/>
      <c r="J230" s="221"/>
      <c r="K230" s="221"/>
      <c r="L230" s="226"/>
      <c r="M230" s="227"/>
      <c r="N230" s="228"/>
      <c r="O230" s="228"/>
      <c r="P230" s="228"/>
      <c r="Q230" s="228"/>
      <c r="R230" s="228"/>
      <c r="S230" s="228"/>
      <c r="T230" s="229"/>
      <c r="AT230" s="230" t="s">
        <v>136</v>
      </c>
      <c r="AU230" s="230" t="s">
        <v>82</v>
      </c>
      <c r="AV230" s="13" t="s">
        <v>135</v>
      </c>
      <c r="AW230" s="13" t="s">
        <v>32</v>
      </c>
      <c r="AX230" s="13" t="s">
        <v>82</v>
      </c>
      <c r="AY230" s="230" t="s">
        <v>130</v>
      </c>
    </row>
    <row r="231" spans="1:65" s="2" customFormat="1" ht="24" customHeight="1">
      <c r="A231" s="33"/>
      <c r="B231" s="34"/>
      <c r="C231" s="194" t="s">
        <v>207</v>
      </c>
      <c r="D231" s="194" t="s">
        <v>131</v>
      </c>
      <c r="E231" s="195" t="s">
        <v>313</v>
      </c>
      <c r="F231" s="196" t="s">
        <v>314</v>
      </c>
      <c r="G231" s="197" t="s">
        <v>199</v>
      </c>
      <c r="H231" s="198">
        <v>1.8620000000000001</v>
      </c>
      <c r="I231" s="199"/>
      <c r="J231" s="200">
        <f>ROUND(I231*H231,2)</f>
        <v>0</v>
      </c>
      <c r="K231" s="201"/>
      <c r="L231" s="38"/>
      <c r="M231" s="202" t="s">
        <v>1</v>
      </c>
      <c r="N231" s="203" t="s">
        <v>40</v>
      </c>
      <c r="O231" s="70"/>
      <c r="P231" s="204">
        <f>O231*H231</f>
        <v>0</v>
      </c>
      <c r="Q231" s="204">
        <v>0</v>
      </c>
      <c r="R231" s="204">
        <f>Q231*H231</f>
        <v>0</v>
      </c>
      <c r="S231" s="204">
        <v>0</v>
      </c>
      <c r="T231" s="205">
        <f>S231*H231</f>
        <v>0</v>
      </c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R231" s="206" t="s">
        <v>135</v>
      </c>
      <c r="AT231" s="206" t="s">
        <v>131</v>
      </c>
      <c r="AU231" s="206" t="s">
        <v>82</v>
      </c>
      <c r="AY231" s="16" t="s">
        <v>130</v>
      </c>
      <c r="BE231" s="207">
        <f>IF(N231="základní",J231,0)</f>
        <v>0</v>
      </c>
      <c r="BF231" s="207">
        <f>IF(N231="snížená",J231,0)</f>
        <v>0</v>
      </c>
      <c r="BG231" s="207">
        <f>IF(N231="zákl. přenesená",J231,0)</f>
        <v>0</v>
      </c>
      <c r="BH231" s="207">
        <f>IF(N231="sníž. přenesená",J231,0)</f>
        <v>0</v>
      </c>
      <c r="BI231" s="207">
        <f>IF(N231="nulová",J231,0)</f>
        <v>0</v>
      </c>
      <c r="BJ231" s="16" t="s">
        <v>82</v>
      </c>
      <c r="BK231" s="207">
        <f>ROUND(I231*H231,2)</f>
        <v>0</v>
      </c>
      <c r="BL231" s="16" t="s">
        <v>135</v>
      </c>
      <c r="BM231" s="206" t="s">
        <v>280</v>
      </c>
    </row>
    <row r="232" spans="1:65" s="12" customFormat="1" ht="22.5">
      <c r="B232" s="208"/>
      <c r="C232" s="209"/>
      <c r="D232" s="210" t="s">
        <v>136</v>
      </c>
      <c r="E232" s="211" t="s">
        <v>1</v>
      </c>
      <c r="F232" s="212" t="s">
        <v>432</v>
      </c>
      <c r="G232" s="209"/>
      <c r="H232" s="213">
        <v>1.8620000000000001</v>
      </c>
      <c r="I232" s="214"/>
      <c r="J232" s="209"/>
      <c r="K232" s="209"/>
      <c r="L232" s="215"/>
      <c r="M232" s="216"/>
      <c r="N232" s="217"/>
      <c r="O232" s="217"/>
      <c r="P232" s="217"/>
      <c r="Q232" s="217"/>
      <c r="R232" s="217"/>
      <c r="S232" s="217"/>
      <c r="T232" s="218"/>
      <c r="AT232" s="219" t="s">
        <v>136</v>
      </c>
      <c r="AU232" s="219" t="s">
        <v>82</v>
      </c>
      <c r="AV232" s="12" t="s">
        <v>84</v>
      </c>
      <c r="AW232" s="12" t="s">
        <v>32</v>
      </c>
      <c r="AX232" s="12" t="s">
        <v>75</v>
      </c>
      <c r="AY232" s="219" t="s">
        <v>130</v>
      </c>
    </row>
    <row r="233" spans="1:65" s="13" customFormat="1" ht="11.25">
      <c r="B233" s="220"/>
      <c r="C233" s="221"/>
      <c r="D233" s="210" t="s">
        <v>136</v>
      </c>
      <c r="E233" s="222" t="s">
        <v>1</v>
      </c>
      <c r="F233" s="223" t="s">
        <v>138</v>
      </c>
      <c r="G233" s="221"/>
      <c r="H233" s="224">
        <v>1.8620000000000001</v>
      </c>
      <c r="I233" s="225"/>
      <c r="J233" s="221"/>
      <c r="K233" s="221"/>
      <c r="L233" s="226"/>
      <c r="M233" s="227"/>
      <c r="N233" s="228"/>
      <c r="O233" s="228"/>
      <c r="P233" s="228"/>
      <c r="Q233" s="228"/>
      <c r="R233" s="228"/>
      <c r="S233" s="228"/>
      <c r="T233" s="229"/>
      <c r="AT233" s="230" t="s">
        <v>136</v>
      </c>
      <c r="AU233" s="230" t="s">
        <v>82</v>
      </c>
      <c r="AV233" s="13" t="s">
        <v>135</v>
      </c>
      <c r="AW233" s="13" t="s">
        <v>32</v>
      </c>
      <c r="AX233" s="13" t="s">
        <v>82</v>
      </c>
      <c r="AY233" s="230" t="s">
        <v>130</v>
      </c>
    </row>
    <row r="234" spans="1:65" s="2" customFormat="1" ht="24" customHeight="1">
      <c r="A234" s="33"/>
      <c r="B234" s="34"/>
      <c r="C234" s="194" t="s">
        <v>282</v>
      </c>
      <c r="D234" s="194" t="s">
        <v>131</v>
      </c>
      <c r="E234" s="195" t="s">
        <v>317</v>
      </c>
      <c r="F234" s="196" t="s">
        <v>318</v>
      </c>
      <c r="G234" s="197" t="s">
        <v>295</v>
      </c>
      <c r="H234" s="198">
        <v>33.200000000000003</v>
      </c>
      <c r="I234" s="199"/>
      <c r="J234" s="200">
        <f>ROUND(I234*H234,2)</f>
        <v>0</v>
      </c>
      <c r="K234" s="201"/>
      <c r="L234" s="38"/>
      <c r="M234" s="202" t="s">
        <v>1</v>
      </c>
      <c r="N234" s="203" t="s">
        <v>40</v>
      </c>
      <c r="O234" s="70"/>
      <c r="P234" s="204">
        <f>O234*H234</f>
        <v>0</v>
      </c>
      <c r="Q234" s="204">
        <v>0</v>
      </c>
      <c r="R234" s="204">
        <f>Q234*H234</f>
        <v>0</v>
      </c>
      <c r="S234" s="204">
        <v>0</v>
      </c>
      <c r="T234" s="205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06" t="s">
        <v>135</v>
      </c>
      <c r="AT234" s="206" t="s">
        <v>131</v>
      </c>
      <c r="AU234" s="206" t="s">
        <v>82</v>
      </c>
      <c r="AY234" s="16" t="s">
        <v>130</v>
      </c>
      <c r="BE234" s="207">
        <f>IF(N234="základní",J234,0)</f>
        <v>0</v>
      </c>
      <c r="BF234" s="207">
        <f>IF(N234="snížená",J234,0)</f>
        <v>0</v>
      </c>
      <c r="BG234" s="207">
        <f>IF(N234="zákl. přenesená",J234,0)</f>
        <v>0</v>
      </c>
      <c r="BH234" s="207">
        <f>IF(N234="sníž. přenesená",J234,0)</f>
        <v>0</v>
      </c>
      <c r="BI234" s="207">
        <f>IF(N234="nulová",J234,0)</f>
        <v>0</v>
      </c>
      <c r="BJ234" s="16" t="s">
        <v>82</v>
      </c>
      <c r="BK234" s="207">
        <f>ROUND(I234*H234,2)</f>
        <v>0</v>
      </c>
      <c r="BL234" s="16" t="s">
        <v>135</v>
      </c>
      <c r="BM234" s="206" t="s">
        <v>285</v>
      </c>
    </row>
    <row r="235" spans="1:65" s="12" customFormat="1" ht="11.25">
      <c r="B235" s="208"/>
      <c r="C235" s="209"/>
      <c r="D235" s="210" t="s">
        <v>136</v>
      </c>
      <c r="E235" s="211" t="s">
        <v>1</v>
      </c>
      <c r="F235" s="212" t="s">
        <v>430</v>
      </c>
      <c r="G235" s="209"/>
      <c r="H235" s="213">
        <v>33.200000000000003</v>
      </c>
      <c r="I235" s="214"/>
      <c r="J235" s="209"/>
      <c r="K235" s="209"/>
      <c r="L235" s="215"/>
      <c r="M235" s="216"/>
      <c r="N235" s="217"/>
      <c r="O235" s="217"/>
      <c r="P235" s="217"/>
      <c r="Q235" s="217"/>
      <c r="R235" s="217"/>
      <c r="S235" s="217"/>
      <c r="T235" s="218"/>
      <c r="AT235" s="219" t="s">
        <v>136</v>
      </c>
      <c r="AU235" s="219" t="s">
        <v>82</v>
      </c>
      <c r="AV235" s="12" t="s">
        <v>84</v>
      </c>
      <c r="AW235" s="12" t="s">
        <v>32</v>
      </c>
      <c r="AX235" s="12" t="s">
        <v>75</v>
      </c>
      <c r="AY235" s="219" t="s">
        <v>130</v>
      </c>
    </row>
    <row r="236" spans="1:65" s="13" customFormat="1" ht="11.25">
      <c r="B236" s="220"/>
      <c r="C236" s="221"/>
      <c r="D236" s="210" t="s">
        <v>136</v>
      </c>
      <c r="E236" s="222" t="s">
        <v>1</v>
      </c>
      <c r="F236" s="223" t="s">
        <v>138</v>
      </c>
      <c r="G236" s="221"/>
      <c r="H236" s="224">
        <v>33.200000000000003</v>
      </c>
      <c r="I236" s="225"/>
      <c r="J236" s="221"/>
      <c r="K236" s="221"/>
      <c r="L236" s="226"/>
      <c r="M236" s="227"/>
      <c r="N236" s="228"/>
      <c r="O236" s="228"/>
      <c r="P236" s="228"/>
      <c r="Q236" s="228"/>
      <c r="R236" s="228"/>
      <c r="S236" s="228"/>
      <c r="T236" s="229"/>
      <c r="AT236" s="230" t="s">
        <v>136</v>
      </c>
      <c r="AU236" s="230" t="s">
        <v>82</v>
      </c>
      <c r="AV236" s="13" t="s">
        <v>135</v>
      </c>
      <c r="AW236" s="13" t="s">
        <v>32</v>
      </c>
      <c r="AX236" s="13" t="s">
        <v>82</v>
      </c>
      <c r="AY236" s="230" t="s">
        <v>130</v>
      </c>
    </row>
    <row r="237" spans="1:65" s="2" customFormat="1" ht="16.5" customHeight="1">
      <c r="A237" s="33"/>
      <c r="B237" s="34"/>
      <c r="C237" s="194" t="s">
        <v>213</v>
      </c>
      <c r="D237" s="194" t="s">
        <v>131</v>
      </c>
      <c r="E237" s="195" t="s">
        <v>321</v>
      </c>
      <c r="F237" s="196" t="s">
        <v>322</v>
      </c>
      <c r="G237" s="197" t="s">
        <v>134</v>
      </c>
      <c r="H237" s="198">
        <v>70.72</v>
      </c>
      <c r="I237" s="199"/>
      <c r="J237" s="200">
        <f>ROUND(I237*H237,2)</f>
        <v>0</v>
      </c>
      <c r="K237" s="201"/>
      <c r="L237" s="38"/>
      <c r="M237" s="202" t="s">
        <v>1</v>
      </c>
      <c r="N237" s="203" t="s">
        <v>40</v>
      </c>
      <c r="O237" s="70"/>
      <c r="P237" s="204">
        <f>O237*H237</f>
        <v>0</v>
      </c>
      <c r="Q237" s="204">
        <v>0</v>
      </c>
      <c r="R237" s="204">
        <f>Q237*H237</f>
        <v>0</v>
      </c>
      <c r="S237" s="204">
        <v>0</v>
      </c>
      <c r="T237" s="205">
        <f>S237*H237</f>
        <v>0</v>
      </c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R237" s="206" t="s">
        <v>135</v>
      </c>
      <c r="AT237" s="206" t="s">
        <v>131</v>
      </c>
      <c r="AU237" s="206" t="s">
        <v>82</v>
      </c>
      <c r="AY237" s="16" t="s">
        <v>130</v>
      </c>
      <c r="BE237" s="207">
        <f>IF(N237="základní",J237,0)</f>
        <v>0</v>
      </c>
      <c r="BF237" s="207">
        <f>IF(N237="snížená",J237,0)</f>
        <v>0</v>
      </c>
      <c r="BG237" s="207">
        <f>IF(N237="zákl. přenesená",J237,0)</f>
        <v>0</v>
      </c>
      <c r="BH237" s="207">
        <f>IF(N237="sníž. přenesená",J237,0)</f>
        <v>0</v>
      </c>
      <c r="BI237" s="207">
        <f>IF(N237="nulová",J237,0)</f>
        <v>0</v>
      </c>
      <c r="BJ237" s="16" t="s">
        <v>82</v>
      </c>
      <c r="BK237" s="207">
        <f>ROUND(I237*H237,2)</f>
        <v>0</v>
      </c>
      <c r="BL237" s="16" t="s">
        <v>135</v>
      </c>
      <c r="BM237" s="206" t="s">
        <v>289</v>
      </c>
    </row>
    <row r="238" spans="1:65" s="12" customFormat="1" ht="22.5">
      <c r="B238" s="208"/>
      <c r="C238" s="209"/>
      <c r="D238" s="210" t="s">
        <v>136</v>
      </c>
      <c r="E238" s="211" t="s">
        <v>1</v>
      </c>
      <c r="F238" s="212" t="s">
        <v>433</v>
      </c>
      <c r="G238" s="209"/>
      <c r="H238" s="213">
        <v>70.72</v>
      </c>
      <c r="I238" s="214"/>
      <c r="J238" s="209"/>
      <c r="K238" s="209"/>
      <c r="L238" s="215"/>
      <c r="M238" s="216"/>
      <c r="N238" s="217"/>
      <c r="O238" s="217"/>
      <c r="P238" s="217"/>
      <c r="Q238" s="217"/>
      <c r="R238" s="217"/>
      <c r="S238" s="217"/>
      <c r="T238" s="218"/>
      <c r="AT238" s="219" t="s">
        <v>136</v>
      </c>
      <c r="AU238" s="219" t="s">
        <v>82</v>
      </c>
      <c r="AV238" s="12" t="s">
        <v>84</v>
      </c>
      <c r="AW238" s="12" t="s">
        <v>32</v>
      </c>
      <c r="AX238" s="12" t="s">
        <v>75</v>
      </c>
      <c r="AY238" s="219" t="s">
        <v>130</v>
      </c>
    </row>
    <row r="239" spans="1:65" s="13" customFormat="1" ht="11.25">
      <c r="B239" s="220"/>
      <c r="C239" s="221"/>
      <c r="D239" s="210" t="s">
        <v>136</v>
      </c>
      <c r="E239" s="222" t="s">
        <v>1</v>
      </c>
      <c r="F239" s="223" t="s">
        <v>138</v>
      </c>
      <c r="G239" s="221"/>
      <c r="H239" s="224">
        <v>70.72</v>
      </c>
      <c r="I239" s="225"/>
      <c r="J239" s="221"/>
      <c r="K239" s="221"/>
      <c r="L239" s="226"/>
      <c r="M239" s="241"/>
      <c r="N239" s="242"/>
      <c r="O239" s="242"/>
      <c r="P239" s="242"/>
      <c r="Q239" s="242"/>
      <c r="R239" s="242"/>
      <c r="S239" s="242"/>
      <c r="T239" s="243"/>
      <c r="AT239" s="230" t="s">
        <v>136</v>
      </c>
      <c r="AU239" s="230" t="s">
        <v>82</v>
      </c>
      <c r="AV239" s="13" t="s">
        <v>135</v>
      </c>
      <c r="AW239" s="13" t="s">
        <v>32</v>
      </c>
      <c r="AX239" s="13" t="s">
        <v>82</v>
      </c>
      <c r="AY239" s="230" t="s">
        <v>130</v>
      </c>
    </row>
    <row r="240" spans="1:65" s="2" customFormat="1" ht="6.95" customHeight="1">
      <c r="A240" s="33"/>
      <c r="B240" s="53"/>
      <c r="C240" s="54"/>
      <c r="D240" s="54"/>
      <c r="E240" s="54"/>
      <c r="F240" s="54"/>
      <c r="G240" s="54"/>
      <c r="H240" s="54"/>
      <c r="I240" s="151"/>
      <c r="J240" s="54"/>
      <c r="K240" s="54"/>
      <c r="L240" s="38"/>
      <c r="M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</row>
  </sheetData>
  <sheetProtection algorithmName="SHA-512" hashValue="hxoccpFt8HSvzCP5eruwuLFPGG1KSDnt2KLp0AEBHrrDMK308Zq4rfU+Fnw2fyvGX2vhRTh6LXt9u7nM2Ci8qw==" saltValue="7aJ7VZZJNsjv3kcQNG8nmkNLfpBMnLV8YFuSaTFXibhA3Onpy2c3ISaf5cEDy0XNTsRDpyI890StYcYS/wxTQw==" spinCount="100000" sheet="1" objects="1" scenarios="1" formatColumns="0" formatRows="0" autoFilter="0"/>
  <autoFilter ref="C124:K239" xr:uid="{00000000-0009-0000-0000-000005000000}"/>
  <mergeCells count="9">
    <mergeCell ref="E87:H87"/>
    <mergeCell ref="E115:H115"/>
    <mergeCell ref="E117:H117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2:BM26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5"/>
      <c r="M2" s="255"/>
      <c r="N2" s="255"/>
      <c r="O2" s="255"/>
      <c r="P2" s="255"/>
      <c r="Q2" s="255"/>
      <c r="R2" s="255"/>
      <c r="S2" s="255"/>
      <c r="T2" s="255"/>
      <c r="U2" s="255"/>
      <c r="V2" s="255"/>
      <c r="AT2" s="16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84</v>
      </c>
    </row>
    <row r="4" spans="1:46" s="1" customFormat="1" ht="24.95" customHeight="1">
      <c r="B4" s="19"/>
      <c r="D4" s="111" t="s">
        <v>100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285" t="str">
        <f>'Rekapitulace stavby'!K6</f>
        <v>Rekonstrukce opěrných zdí silnice III-3561 Radim</v>
      </c>
      <c r="F7" s="286"/>
      <c r="G7" s="286"/>
      <c r="H7" s="286"/>
      <c r="I7" s="107"/>
      <c r="L7" s="19"/>
    </row>
    <row r="8" spans="1:46" s="2" customFormat="1" ht="12" customHeight="1">
      <c r="A8" s="33"/>
      <c r="B8" s="38"/>
      <c r="C8" s="33"/>
      <c r="D8" s="113" t="s">
        <v>101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287" t="s">
        <v>434</v>
      </c>
      <c r="F9" s="288"/>
      <c r="G9" s="288"/>
      <c r="H9" s="288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1.25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10. 6. 2020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tr">
        <f>IF('Rekapitulace stavby'!AN10="","",'Rekapitulace stavby'!AN10)</f>
        <v>00085031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>Správa a údržba silnic Pardubického kraje</v>
      </c>
      <c r="F15" s="33"/>
      <c r="G15" s="33"/>
      <c r="H15" s="33"/>
      <c r="I15" s="116" t="s">
        <v>28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29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289" t="str">
        <f>'Rekapitulace stavby'!E14</f>
        <v>Vyplň údaj</v>
      </c>
      <c r="F18" s="290"/>
      <c r="G18" s="290"/>
      <c r="H18" s="290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31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33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34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291" t="s">
        <v>1</v>
      </c>
      <c r="F27" s="291"/>
      <c r="G27" s="291"/>
      <c r="H27" s="291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35</v>
      </c>
      <c r="E30" s="33"/>
      <c r="F30" s="33"/>
      <c r="G30" s="33"/>
      <c r="H30" s="33"/>
      <c r="I30" s="114"/>
      <c r="J30" s="125">
        <f>ROUND(J124,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37</v>
      </c>
      <c r="G32" s="33"/>
      <c r="H32" s="33"/>
      <c r="I32" s="127" t="s">
        <v>36</v>
      </c>
      <c r="J32" s="126" t="s">
        <v>38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39</v>
      </c>
      <c r="E33" s="113" t="s">
        <v>40</v>
      </c>
      <c r="F33" s="129">
        <f>ROUND((SUM(BE124:BE266)),  2)</f>
        <v>0</v>
      </c>
      <c r="G33" s="33"/>
      <c r="H33" s="33"/>
      <c r="I33" s="130">
        <v>0.21</v>
      </c>
      <c r="J33" s="129">
        <f>ROUND(((SUM(BE124:BE266))*I33),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41</v>
      </c>
      <c r="F34" s="129">
        <f>ROUND((SUM(BF124:BF266)),  2)</f>
        <v>0</v>
      </c>
      <c r="G34" s="33"/>
      <c r="H34" s="33"/>
      <c r="I34" s="130">
        <v>0.15</v>
      </c>
      <c r="J34" s="129">
        <f>ROUND(((SUM(BF124:BF266))*I34),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42</v>
      </c>
      <c r="F35" s="129">
        <f>ROUND((SUM(BG124:BG266)),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43</v>
      </c>
      <c r="F36" s="129">
        <f>ROUND((SUM(BH124:BH266)),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44</v>
      </c>
      <c r="F37" s="129">
        <f>ROUND((SUM(BI124:BI266)),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45</v>
      </c>
      <c r="E39" s="133"/>
      <c r="F39" s="133"/>
      <c r="G39" s="134" t="s">
        <v>46</v>
      </c>
      <c r="H39" s="135" t="s">
        <v>47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48</v>
      </c>
      <c r="E50" s="140"/>
      <c r="F50" s="140"/>
      <c r="G50" s="139" t="s">
        <v>49</v>
      </c>
      <c r="H50" s="140"/>
      <c r="I50" s="141"/>
      <c r="J50" s="140"/>
      <c r="K50" s="140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42" t="s">
        <v>50</v>
      </c>
      <c r="E61" s="143"/>
      <c r="F61" s="144" t="s">
        <v>51</v>
      </c>
      <c r="G61" s="142" t="s">
        <v>50</v>
      </c>
      <c r="H61" s="143"/>
      <c r="I61" s="145"/>
      <c r="J61" s="146" t="s">
        <v>51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39" t="s">
        <v>52</v>
      </c>
      <c r="E65" s="147"/>
      <c r="F65" s="147"/>
      <c r="G65" s="139" t="s">
        <v>53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42" t="s">
        <v>50</v>
      </c>
      <c r="E76" s="143"/>
      <c r="F76" s="144" t="s">
        <v>51</v>
      </c>
      <c r="G76" s="142" t="s">
        <v>50</v>
      </c>
      <c r="H76" s="143"/>
      <c r="I76" s="145"/>
      <c r="J76" s="146" t="s">
        <v>51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103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292" t="str">
        <f>E7</f>
        <v>Rekonstrukce opěrných zdí silnice III-3561 Radim</v>
      </c>
      <c r="F85" s="293"/>
      <c r="G85" s="293"/>
      <c r="H85" s="29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101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64" t="str">
        <f>E9</f>
        <v>SO 205 - Opěrná zeď č. 5</v>
      </c>
      <c r="F87" s="294"/>
      <c r="G87" s="294"/>
      <c r="H87" s="294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 xml:space="preserve"> </v>
      </c>
      <c r="G89" s="35"/>
      <c r="H89" s="35"/>
      <c r="I89" s="116" t="s">
        <v>22</v>
      </c>
      <c r="J89" s="65" t="str">
        <f>IF(J12="","",J12)</f>
        <v>10. 6. 2020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a údržba silnic Pardubického kraje</v>
      </c>
      <c r="G91" s="35"/>
      <c r="H91" s="35"/>
      <c r="I91" s="116" t="s">
        <v>31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29</v>
      </c>
      <c r="D92" s="35"/>
      <c r="E92" s="35"/>
      <c r="F92" s="26" t="str">
        <f>IF(E18="","",E18)</f>
        <v>Vyplň údaj</v>
      </c>
      <c r="G92" s="35"/>
      <c r="H92" s="35"/>
      <c r="I92" s="116" t="s">
        <v>33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104</v>
      </c>
      <c r="D94" s="156"/>
      <c r="E94" s="156"/>
      <c r="F94" s="156"/>
      <c r="G94" s="156"/>
      <c r="H94" s="156"/>
      <c r="I94" s="157"/>
      <c r="J94" s="158" t="s">
        <v>105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106</v>
      </c>
      <c r="D96" s="35"/>
      <c r="E96" s="35"/>
      <c r="F96" s="35"/>
      <c r="G96" s="35"/>
      <c r="H96" s="35"/>
      <c r="I96" s="114"/>
      <c r="J96" s="83">
        <f>J124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107</v>
      </c>
    </row>
    <row r="97" spans="1:31" s="9" customFormat="1" ht="24.95" customHeight="1">
      <c r="B97" s="160"/>
      <c r="C97" s="161"/>
      <c r="D97" s="162" t="s">
        <v>108</v>
      </c>
      <c r="E97" s="163"/>
      <c r="F97" s="163"/>
      <c r="G97" s="163"/>
      <c r="H97" s="163"/>
      <c r="I97" s="164"/>
      <c r="J97" s="165">
        <f>J125</f>
        <v>0</v>
      </c>
      <c r="K97" s="161"/>
      <c r="L97" s="166"/>
    </row>
    <row r="98" spans="1:31" s="9" customFormat="1" ht="24.95" customHeight="1">
      <c r="B98" s="160"/>
      <c r="C98" s="161"/>
      <c r="D98" s="162" t="s">
        <v>109</v>
      </c>
      <c r="E98" s="163"/>
      <c r="F98" s="163"/>
      <c r="G98" s="163"/>
      <c r="H98" s="163"/>
      <c r="I98" s="164"/>
      <c r="J98" s="165">
        <f>J141</f>
        <v>0</v>
      </c>
      <c r="K98" s="161"/>
      <c r="L98" s="166"/>
    </row>
    <row r="99" spans="1:31" s="9" customFormat="1" ht="24.95" customHeight="1">
      <c r="B99" s="160"/>
      <c r="C99" s="161"/>
      <c r="D99" s="162" t="s">
        <v>110</v>
      </c>
      <c r="E99" s="163"/>
      <c r="F99" s="163"/>
      <c r="G99" s="163"/>
      <c r="H99" s="163"/>
      <c r="I99" s="164"/>
      <c r="J99" s="165">
        <f>J181</f>
        <v>0</v>
      </c>
      <c r="K99" s="161"/>
      <c r="L99" s="166"/>
    </row>
    <row r="100" spans="1:31" s="9" customFormat="1" ht="24.95" customHeight="1">
      <c r="B100" s="160"/>
      <c r="C100" s="161"/>
      <c r="D100" s="162" t="s">
        <v>111</v>
      </c>
      <c r="E100" s="163"/>
      <c r="F100" s="163"/>
      <c r="G100" s="163"/>
      <c r="H100" s="163"/>
      <c r="I100" s="164"/>
      <c r="J100" s="165">
        <f>J195</f>
        <v>0</v>
      </c>
      <c r="K100" s="161"/>
      <c r="L100" s="166"/>
    </row>
    <row r="101" spans="1:31" s="9" customFormat="1" ht="24.95" customHeight="1">
      <c r="B101" s="160"/>
      <c r="C101" s="161"/>
      <c r="D101" s="162" t="s">
        <v>112</v>
      </c>
      <c r="E101" s="163"/>
      <c r="F101" s="163"/>
      <c r="G101" s="163"/>
      <c r="H101" s="163"/>
      <c r="I101" s="164"/>
      <c r="J101" s="165">
        <f>J211</f>
        <v>0</v>
      </c>
      <c r="K101" s="161"/>
      <c r="L101" s="166"/>
    </row>
    <row r="102" spans="1:31" s="9" customFormat="1" ht="24.95" customHeight="1">
      <c r="B102" s="160"/>
      <c r="C102" s="161"/>
      <c r="D102" s="162" t="s">
        <v>113</v>
      </c>
      <c r="E102" s="163"/>
      <c r="F102" s="163"/>
      <c r="G102" s="163"/>
      <c r="H102" s="163"/>
      <c r="I102" s="164"/>
      <c r="J102" s="165">
        <f>J232</f>
        <v>0</v>
      </c>
      <c r="K102" s="161"/>
      <c r="L102" s="166"/>
    </row>
    <row r="103" spans="1:31" s="9" customFormat="1" ht="24.95" customHeight="1">
      <c r="B103" s="160"/>
      <c r="C103" s="161"/>
      <c r="D103" s="162" t="s">
        <v>114</v>
      </c>
      <c r="E103" s="163"/>
      <c r="F103" s="163"/>
      <c r="G103" s="163"/>
      <c r="H103" s="163"/>
      <c r="I103" s="164"/>
      <c r="J103" s="165">
        <f>J242</f>
        <v>0</v>
      </c>
      <c r="K103" s="161"/>
      <c r="L103" s="166"/>
    </row>
    <row r="104" spans="1:31" s="9" customFormat="1" ht="24.95" customHeight="1">
      <c r="B104" s="160"/>
      <c r="C104" s="161"/>
      <c r="D104" s="162" t="s">
        <v>115</v>
      </c>
      <c r="E104" s="163"/>
      <c r="F104" s="163"/>
      <c r="G104" s="163"/>
      <c r="H104" s="163"/>
      <c r="I104" s="164"/>
      <c r="J104" s="165">
        <f>J253</f>
        <v>0</v>
      </c>
      <c r="K104" s="161"/>
      <c r="L104" s="166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151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54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116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292" t="str">
        <f>E7</f>
        <v>Rekonstrukce opěrných zdí silnice III-3561 Radim</v>
      </c>
      <c r="F114" s="293"/>
      <c r="G114" s="293"/>
      <c r="H114" s="293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101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64" t="str">
        <f>E9</f>
        <v>SO 205 - Opěrná zeď č. 5</v>
      </c>
      <c r="F116" s="294"/>
      <c r="G116" s="294"/>
      <c r="H116" s="294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 xml:space="preserve"> </v>
      </c>
      <c r="G118" s="35"/>
      <c r="H118" s="35"/>
      <c r="I118" s="116" t="s">
        <v>22</v>
      </c>
      <c r="J118" s="65" t="str">
        <f>IF(J12="","",J12)</f>
        <v>10. 6. 2020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24</v>
      </c>
      <c r="D120" s="35"/>
      <c r="E120" s="35"/>
      <c r="F120" s="26" t="str">
        <f>E15</f>
        <v>Správa a údržba silnic Pardubického kraje</v>
      </c>
      <c r="G120" s="35"/>
      <c r="H120" s="35"/>
      <c r="I120" s="116" t="s">
        <v>31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29</v>
      </c>
      <c r="D121" s="35"/>
      <c r="E121" s="35"/>
      <c r="F121" s="26" t="str">
        <f>IF(E18="","",E18)</f>
        <v>Vyplň údaj</v>
      </c>
      <c r="G121" s="35"/>
      <c r="H121" s="35"/>
      <c r="I121" s="116" t="s">
        <v>33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0" customFormat="1" ht="29.25" customHeight="1">
      <c r="A123" s="167"/>
      <c r="B123" s="168"/>
      <c r="C123" s="169" t="s">
        <v>117</v>
      </c>
      <c r="D123" s="170" t="s">
        <v>60</v>
      </c>
      <c r="E123" s="170" t="s">
        <v>56</v>
      </c>
      <c r="F123" s="170" t="s">
        <v>57</v>
      </c>
      <c r="G123" s="170" t="s">
        <v>118</v>
      </c>
      <c r="H123" s="170" t="s">
        <v>119</v>
      </c>
      <c r="I123" s="171" t="s">
        <v>120</v>
      </c>
      <c r="J123" s="172" t="s">
        <v>105</v>
      </c>
      <c r="K123" s="173" t="s">
        <v>121</v>
      </c>
      <c r="L123" s="174"/>
      <c r="M123" s="74" t="s">
        <v>1</v>
      </c>
      <c r="N123" s="75" t="s">
        <v>39</v>
      </c>
      <c r="O123" s="75" t="s">
        <v>122</v>
      </c>
      <c r="P123" s="75" t="s">
        <v>123</v>
      </c>
      <c r="Q123" s="75" t="s">
        <v>124</v>
      </c>
      <c r="R123" s="75" t="s">
        <v>125</v>
      </c>
      <c r="S123" s="75" t="s">
        <v>126</v>
      </c>
      <c r="T123" s="76" t="s">
        <v>127</v>
      </c>
      <c r="U123" s="167"/>
      <c r="V123" s="167"/>
      <c r="W123" s="167"/>
      <c r="X123" s="167"/>
      <c r="Y123" s="167"/>
      <c r="Z123" s="167"/>
      <c r="AA123" s="167"/>
      <c r="AB123" s="167"/>
      <c r="AC123" s="167"/>
      <c r="AD123" s="167"/>
      <c r="AE123" s="167"/>
    </row>
    <row r="124" spans="1:65" s="2" customFormat="1" ht="22.9" customHeight="1">
      <c r="A124" s="33"/>
      <c r="B124" s="34"/>
      <c r="C124" s="81" t="s">
        <v>128</v>
      </c>
      <c r="D124" s="35"/>
      <c r="E124" s="35"/>
      <c r="F124" s="35"/>
      <c r="G124" s="35"/>
      <c r="H124" s="35"/>
      <c r="I124" s="114"/>
      <c r="J124" s="175">
        <f>BK124</f>
        <v>0</v>
      </c>
      <c r="K124" s="35"/>
      <c r="L124" s="38"/>
      <c r="M124" s="77"/>
      <c r="N124" s="176"/>
      <c r="O124" s="78"/>
      <c r="P124" s="177">
        <f>P125+P141+P181+P195+P211+P232+P242+P253</f>
        <v>0</v>
      </c>
      <c r="Q124" s="78"/>
      <c r="R124" s="177">
        <f>R125+R141+R181+R195+R211+R232+R242+R253</f>
        <v>0</v>
      </c>
      <c r="S124" s="78"/>
      <c r="T124" s="178">
        <f>T125+T141+T181+T195+T211+T232+T242+T253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74</v>
      </c>
      <c r="AU124" s="16" t="s">
        <v>107</v>
      </c>
      <c r="BK124" s="179">
        <f>BK125+BK141+BK181+BK195+BK211+BK232+BK242+BK253</f>
        <v>0</v>
      </c>
    </row>
    <row r="125" spans="1:65" s="11" customFormat="1" ht="25.9" customHeight="1">
      <c r="B125" s="180"/>
      <c r="C125" s="181"/>
      <c r="D125" s="182" t="s">
        <v>74</v>
      </c>
      <c r="E125" s="183" t="s">
        <v>75</v>
      </c>
      <c r="F125" s="183" t="s">
        <v>129</v>
      </c>
      <c r="G125" s="181"/>
      <c r="H125" s="181"/>
      <c r="I125" s="184"/>
      <c r="J125" s="185">
        <f>BK125</f>
        <v>0</v>
      </c>
      <c r="K125" s="181"/>
      <c r="L125" s="186"/>
      <c r="M125" s="187"/>
      <c r="N125" s="188"/>
      <c r="O125" s="188"/>
      <c r="P125" s="189">
        <f>SUM(P126:P140)</f>
        <v>0</v>
      </c>
      <c r="Q125" s="188"/>
      <c r="R125" s="189">
        <f>SUM(R126:R140)</f>
        <v>0</v>
      </c>
      <c r="S125" s="188"/>
      <c r="T125" s="190">
        <f>SUM(T126:T140)</f>
        <v>0</v>
      </c>
      <c r="AR125" s="191" t="s">
        <v>82</v>
      </c>
      <c r="AT125" s="192" t="s">
        <v>74</v>
      </c>
      <c r="AU125" s="192" t="s">
        <v>75</v>
      </c>
      <c r="AY125" s="191" t="s">
        <v>130</v>
      </c>
      <c r="BK125" s="193">
        <f>SUM(BK126:BK140)</f>
        <v>0</v>
      </c>
    </row>
    <row r="126" spans="1:65" s="2" customFormat="1" ht="16.5" customHeight="1">
      <c r="A126" s="33"/>
      <c r="B126" s="34"/>
      <c r="C126" s="194" t="s">
        <v>82</v>
      </c>
      <c r="D126" s="194" t="s">
        <v>131</v>
      </c>
      <c r="E126" s="195" t="s">
        <v>132</v>
      </c>
      <c r="F126" s="196" t="s">
        <v>133</v>
      </c>
      <c r="G126" s="197" t="s">
        <v>134</v>
      </c>
      <c r="H126" s="198">
        <v>148.16</v>
      </c>
      <c r="I126" s="199"/>
      <c r="J126" s="200">
        <f>ROUND(I126*H126,2)</f>
        <v>0</v>
      </c>
      <c r="K126" s="201"/>
      <c r="L126" s="38"/>
      <c r="M126" s="202" t="s">
        <v>1</v>
      </c>
      <c r="N126" s="203" t="s">
        <v>40</v>
      </c>
      <c r="O126" s="70"/>
      <c r="P126" s="204">
        <f>O126*H126</f>
        <v>0</v>
      </c>
      <c r="Q126" s="204">
        <v>0</v>
      </c>
      <c r="R126" s="204">
        <f>Q126*H126</f>
        <v>0</v>
      </c>
      <c r="S126" s="204">
        <v>0</v>
      </c>
      <c r="T126" s="205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06" t="s">
        <v>135</v>
      </c>
      <c r="AT126" s="206" t="s">
        <v>131</v>
      </c>
      <c r="AU126" s="206" t="s">
        <v>82</v>
      </c>
      <c r="AY126" s="16" t="s">
        <v>130</v>
      </c>
      <c r="BE126" s="207">
        <f>IF(N126="základní",J126,0)</f>
        <v>0</v>
      </c>
      <c r="BF126" s="207">
        <f>IF(N126="snížená",J126,0)</f>
        <v>0</v>
      </c>
      <c r="BG126" s="207">
        <f>IF(N126="zákl. přenesená",J126,0)</f>
        <v>0</v>
      </c>
      <c r="BH126" s="207">
        <f>IF(N126="sníž. přenesená",J126,0)</f>
        <v>0</v>
      </c>
      <c r="BI126" s="207">
        <f>IF(N126="nulová",J126,0)</f>
        <v>0</v>
      </c>
      <c r="BJ126" s="16" t="s">
        <v>82</v>
      </c>
      <c r="BK126" s="207">
        <f>ROUND(I126*H126,2)</f>
        <v>0</v>
      </c>
      <c r="BL126" s="16" t="s">
        <v>135</v>
      </c>
      <c r="BM126" s="206" t="s">
        <v>84</v>
      </c>
    </row>
    <row r="127" spans="1:65" s="12" customFormat="1" ht="11.25">
      <c r="B127" s="208"/>
      <c r="C127" s="209"/>
      <c r="D127" s="210" t="s">
        <v>136</v>
      </c>
      <c r="E127" s="211" t="s">
        <v>1</v>
      </c>
      <c r="F127" s="212" t="s">
        <v>435</v>
      </c>
      <c r="G127" s="209"/>
      <c r="H127" s="213">
        <v>148.16</v>
      </c>
      <c r="I127" s="214"/>
      <c r="J127" s="209"/>
      <c r="K127" s="209"/>
      <c r="L127" s="215"/>
      <c r="M127" s="216"/>
      <c r="N127" s="217"/>
      <c r="O127" s="217"/>
      <c r="P127" s="217"/>
      <c r="Q127" s="217"/>
      <c r="R127" s="217"/>
      <c r="S127" s="217"/>
      <c r="T127" s="218"/>
      <c r="AT127" s="219" t="s">
        <v>136</v>
      </c>
      <c r="AU127" s="219" t="s">
        <v>82</v>
      </c>
      <c r="AV127" s="12" t="s">
        <v>84</v>
      </c>
      <c r="AW127" s="12" t="s">
        <v>32</v>
      </c>
      <c r="AX127" s="12" t="s">
        <v>75</v>
      </c>
      <c r="AY127" s="219" t="s">
        <v>130</v>
      </c>
    </row>
    <row r="128" spans="1:65" s="13" customFormat="1" ht="11.25">
      <c r="B128" s="220"/>
      <c r="C128" s="221"/>
      <c r="D128" s="210" t="s">
        <v>136</v>
      </c>
      <c r="E128" s="222" t="s">
        <v>1</v>
      </c>
      <c r="F128" s="223" t="s">
        <v>138</v>
      </c>
      <c r="G128" s="221"/>
      <c r="H128" s="224">
        <v>148.16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136</v>
      </c>
      <c r="AU128" s="230" t="s">
        <v>82</v>
      </c>
      <c r="AV128" s="13" t="s">
        <v>135</v>
      </c>
      <c r="AW128" s="13" t="s">
        <v>32</v>
      </c>
      <c r="AX128" s="13" t="s">
        <v>82</v>
      </c>
      <c r="AY128" s="230" t="s">
        <v>130</v>
      </c>
    </row>
    <row r="129" spans="1:65" s="2" customFormat="1" ht="16.5" customHeight="1">
      <c r="A129" s="33"/>
      <c r="B129" s="34"/>
      <c r="C129" s="194" t="s">
        <v>84</v>
      </c>
      <c r="D129" s="194" t="s">
        <v>131</v>
      </c>
      <c r="E129" s="195" t="s">
        <v>139</v>
      </c>
      <c r="F129" s="196" t="s">
        <v>133</v>
      </c>
      <c r="G129" s="197" t="s">
        <v>140</v>
      </c>
      <c r="H129" s="198">
        <v>161.19999999999999</v>
      </c>
      <c r="I129" s="199"/>
      <c r="J129" s="200">
        <f>ROUND(I129*H129,2)</f>
        <v>0</v>
      </c>
      <c r="K129" s="201"/>
      <c r="L129" s="38"/>
      <c r="M129" s="202" t="s">
        <v>1</v>
      </c>
      <c r="N129" s="203" t="s">
        <v>40</v>
      </c>
      <c r="O129" s="70"/>
      <c r="P129" s="204">
        <f>O129*H129</f>
        <v>0</v>
      </c>
      <c r="Q129" s="204">
        <v>0</v>
      </c>
      <c r="R129" s="204">
        <f>Q129*H129</f>
        <v>0</v>
      </c>
      <c r="S129" s="204">
        <v>0</v>
      </c>
      <c r="T129" s="205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06" t="s">
        <v>135</v>
      </c>
      <c r="AT129" s="206" t="s">
        <v>131</v>
      </c>
      <c r="AU129" s="206" t="s">
        <v>82</v>
      </c>
      <c r="AY129" s="16" t="s">
        <v>130</v>
      </c>
      <c r="BE129" s="207">
        <f>IF(N129="základní",J129,0)</f>
        <v>0</v>
      </c>
      <c r="BF129" s="207">
        <f>IF(N129="snížená",J129,0)</f>
        <v>0</v>
      </c>
      <c r="BG129" s="207">
        <f>IF(N129="zákl. přenesená",J129,0)</f>
        <v>0</v>
      </c>
      <c r="BH129" s="207">
        <f>IF(N129="sníž. přenesená",J129,0)</f>
        <v>0</v>
      </c>
      <c r="BI129" s="207">
        <f>IF(N129="nulová",J129,0)</f>
        <v>0</v>
      </c>
      <c r="BJ129" s="16" t="s">
        <v>82</v>
      </c>
      <c r="BK129" s="207">
        <f>ROUND(I129*H129,2)</f>
        <v>0</v>
      </c>
      <c r="BL129" s="16" t="s">
        <v>135</v>
      </c>
      <c r="BM129" s="206" t="s">
        <v>135</v>
      </c>
    </row>
    <row r="130" spans="1:65" s="12" customFormat="1" ht="11.25">
      <c r="B130" s="208"/>
      <c r="C130" s="209"/>
      <c r="D130" s="210" t="s">
        <v>136</v>
      </c>
      <c r="E130" s="211" t="s">
        <v>1</v>
      </c>
      <c r="F130" s="212" t="s">
        <v>436</v>
      </c>
      <c r="G130" s="209"/>
      <c r="H130" s="213">
        <v>161.19999999999999</v>
      </c>
      <c r="I130" s="214"/>
      <c r="J130" s="209"/>
      <c r="K130" s="209"/>
      <c r="L130" s="215"/>
      <c r="M130" s="216"/>
      <c r="N130" s="217"/>
      <c r="O130" s="217"/>
      <c r="P130" s="217"/>
      <c r="Q130" s="217"/>
      <c r="R130" s="217"/>
      <c r="S130" s="217"/>
      <c r="T130" s="218"/>
      <c r="AT130" s="219" t="s">
        <v>136</v>
      </c>
      <c r="AU130" s="219" t="s">
        <v>82</v>
      </c>
      <c r="AV130" s="12" t="s">
        <v>84</v>
      </c>
      <c r="AW130" s="12" t="s">
        <v>32</v>
      </c>
      <c r="AX130" s="12" t="s">
        <v>75</v>
      </c>
      <c r="AY130" s="219" t="s">
        <v>130</v>
      </c>
    </row>
    <row r="131" spans="1:65" s="13" customFormat="1" ht="11.25">
      <c r="B131" s="220"/>
      <c r="C131" s="221"/>
      <c r="D131" s="210" t="s">
        <v>136</v>
      </c>
      <c r="E131" s="222" t="s">
        <v>1</v>
      </c>
      <c r="F131" s="223" t="s">
        <v>138</v>
      </c>
      <c r="G131" s="221"/>
      <c r="H131" s="224">
        <v>161.19999999999999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136</v>
      </c>
      <c r="AU131" s="230" t="s">
        <v>82</v>
      </c>
      <c r="AV131" s="13" t="s">
        <v>135</v>
      </c>
      <c r="AW131" s="13" t="s">
        <v>32</v>
      </c>
      <c r="AX131" s="13" t="s">
        <v>82</v>
      </c>
      <c r="AY131" s="230" t="s">
        <v>130</v>
      </c>
    </row>
    <row r="132" spans="1:65" s="2" customFormat="1" ht="16.5" customHeight="1">
      <c r="A132" s="33"/>
      <c r="B132" s="34"/>
      <c r="C132" s="194" t="s">
        <v>142</v>
      </c>
      <c r="D132" s="194" t="s">
        <v>131</v>
      </c>
      <c r="E132" s="195" t="s">
        <v>143</v>
      </c>
      <c r="F132" s="196" t="s">
        <v>144</v>
      </c>
      <c r="G132" s="197" t="s">
        <v>134</v>
      </c>
      <c r="H132" s="198">
        <v>1.8</v>
      </c>
      <c r="I132" s="199"/>
      <c r="J132" s="200">
        <f>ROUND(I132*H132,2)</f>
        <v>0</v>
      </c>
      <c r="K132" s="201"/>
      <c r="L132" s="38"/>
      <c r="M132" s="202" t="s">
        <v>1</v>
      </c>
      <c r="N132" s="203" t="s">
        <v>40</v>
      </c>
      <c r="O132" s="70"/>
      <c r="P132" s="204">
        <f>O132*H132</f>
        <v>0</v>
      </c>
      <c r="Q132" s="204">
        <v>0</v>
      </c>
      <c r="R132" s="204">
        <f>Q132*H132</f>
        <v>0</v>
      </c>
      <c r="S132" s="204">
        <v>0</v>
      </c>
      <c r="T132" s="205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06" t="s">
        <v>135</v>
      </c>
      <c r="AT132" s="206" t="s">
        <v>131</v>
      </c>
      <c r="AU132" s="206" t="s">
        <v>82</v>
      </c>
      <c r="AY132" s="16" t="s">
        <v>130</v>
      </c>
      <c r="BE132" s="207">
        <f>IF(N132="základní",J132,0)</f>
        <v>0</v>
      </c>
      <c r="BF132" s="207">
        <f>IF(N132="snížená",J132,0)</f>
        <v>0</v>
      </c>
      <c r="BG132" s="207">
        <f>IF(N132="zákl. přenesená",J132,0)</f>
        <v>0</v>
      </c>
      <c r="BH132" s="207">
        <f>IF(N132="sníž. přenesená",J132,0)</f>
        <v>0</v>
      </c>
      <c r="BI132" s="207">
        <f>IF(N132="nulová",J132,0)</f>
        <v>0</v>
      </c>
      <c r="BJ132" s="16" t="s">
        <v>82</v>
      </c>
      <c r="BK132" s="207">
        <f>ROUND(I132*H132,2)</f>
        <v>0</v>
      </c>
      <c r="BL132" s="16" t="s">
        <v>135</v>
      </c>
      <c r="BM132" s="206" t="s">
        <v>145</v>
      </c>
    </row>
    <row r="133" spans="1:65" s="12" customFormat="1" ht="11.25">
      <c r="B133" s="208"/>
      <c r="C133" s="209"/>
      <c r="D133" s="210" t="s">
        <v>136</v>
      </c>
      <c r="E133" s="211" t="s">
        <v>1</v>
      </c>
      <c r="F133" s="212" t="s">
        <v>437</v>
      </c>
      <c r="G133" s="209"/>
      <c r="H133" s="213">
        <v>1.8</v>
      </c>
      <c r="I133" s="214"/>
      <c r="J133" s="209"/>
      <c r="K133" s="209"/>
      <c r="L133" s="215"/>
      <c r="M133" s="216"/>
      <c r="N133" s="217"/>
      <c r="O133" s="217"/>
      <c r="P133" s="217"/>
      <c r="Q133" s="217"/>
      <c r="R133" s="217"/>
      <c r="S133" s="217"/>
      <c r="T133" s="218"/>
      <c r="AT133" s="219" t="s">
        <v>136</v>
      </c>
      <c r="AU133" s="219" t="s">
        <v>82</v>
      </c>
      <c r="AV133" s="12" t="s">
        <v>84</v>
      </c>
      <c r="AW133" s="12" t="s">
        <v>32</v>
      </c>
      <c r="AX133" s="12" t="s">
        <v>75</v>
      </c>
      <c r="AY133" s="219" t="s">
        <v>130</v>
      </c>
    </row>
    <row r="134" spans="1:65" s="13" customFormat="1" ht="11.25">
      <c r="B134" s="220"/>
      <c r="C134" s="221"/>
      <c r="D134" s="210" t="s">
        <v>136</v>
      </c>
      <c r="E134" s="222" t="s">
        <v>1</v>
      </c>
      <c r="F134" s="223" t="s">
        <v>138</v>
      </c>
      <c r="G134" s="221"/>
      <c r="H134" s="224">
        <v>1.8</v>
      </c>
      <c r="I134" s="225"/>
      <c r="J134" s="221"/>
      <c r="K134" s="221"/>
      <c r="L134" s="226"/>
      <c r="M134" s="227"/>
      <c r="N134" s="228"/>
      <c r="O134" s="228"/>
      <c r="P134" s="228"/>
      <c r="Q134" s="228"/>
      <c r="R134" s="228"/>
      <c r="S134" s="228"/>
      <c r="T134" s="229"/>
      <c r="AT134" s="230" t="s">
        <v>136</v>
      </c>
      <c r="AU134" s="230" t="s">
        <v>82</v>
      </c>
      <c r="AV134" s="13" t="s">
        <v>135</v>
      </c>
      <c r="AW134" s="13" t="s">
        <v>32</v>
      </c>
      <c r="AX134" s="13" t="s">
        <v>82</v>
      </c>
      <c r="AY134" s="230" t="s">
        <v>130</v>
      </c>
    </row>
    <row r="135" spans="1:65" s="2" customFormat="1" ht="24" customHeight="1">
      <c r="A135" s="33"/>
      <c r="B135" s="34"/>
      <c r="C135" s="194" t="s">
        <v>135</v>
      </c>
      <c r="D135" s="194" t="s">
        <v>131</v>
      </c>
      <c r="E135" s="195" t="s">
        <v>148</v>
      </c>
      <c r="F135" s="196" t="s">
        <v>149</v>
      </c>
      <c r="G135" s="197" t="s">
        <v>150</v>
      </c>
      <c r="H135" s="198">
        <v>1</v>
      </c>
      <c r="I135" s="199"/>
      <c r="J135" s="200">
        <f>ROUND(I135*H135,2)</f>
        <v>0</v>
      </c>
      <c r="K135" s="201"/>
      <c r="L135" s="38"/>
      <c r="M135" s="202" t="s">
        <v>1</v>
      </c>
      <c r="N135" s="203" t="s">
        <v>40</v>
      </c>
      <c r="O135" s="70"/>
      <c r="P135" s="204">
        <f>O135*H135</f>
        <v>0</v>
      </c>
      <c r="Q135" s="204">
        <v>0</v>
      </c>
      <c r="R135" s="204">
        <f>Q135*H135</f>
        <v>0</v>
      </c>
      <c r="S135" s="204">
        <v>0</v>
      </c>
      <c r="T135" s="205">
        <f>S135*H135</f>
        <v>0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206" t="s">
        <v>135</v>
      </c>
      <c r="AT135" s="206" t="s">
        <v>131</v>
      </c>
      <c r="AU135" s="206" t="s">
        <v>82</v>
      </c>
      <c r="AY135" s="16" t="s">
        <v>130</v>
      </c>
      <c r="BE135" s="207">
        <f>IF(N135="základní",J135,0)</f>
        <v>0</v>
      </c>
      <c r="BF135" s="207">
        <f>IF(N135="snížená",J135,0)</f>
        <v>0</v>
      </c>
      <c r="BG135" s="207">
        <f>IF(N135="zákl. přenesená",J135,0)</f>
        <v>0</v>
      </c>
      <c r="BH135" s="207">
        <f>IF(N135="sníž. přenesená",J135,0)</f>
        <v>0</v>
      </c>
      <c r="BI135" s="207">
        <f>IF(N135="nulová",J135,0)</f>
        <v>0</v>
      </c>
      <c r="BJ135" s="16" t="s">
        <v>82</v>
      </c>
      <c r="BK135" s="207">
        <f>ROUND(I135*H135,2)</f>
        <v>0</v>
      </c>
      <c r="BL135" s="16" t="s">
        <v>135</v>
      </c>
      <c r="BM135" s="206" t="s">
        <v>151</v>
      </c>
    </row>
    <row r="136" spans="1:65" s="12" customFormat="1" ht="11.25">
      <c r="B136" s="208"/>
      <c r="C136" s="209"/>
      <c r="D136" s="210" t="s">
        <v>136</v>
      </c>
      <c r="E136" s="211" t="s">
        <v>1</v>
      </c>
      <c r="F136" s="212" t="s">
        <v>82</v>
      </c>
      <c r="G136" s="209"/>
      <c r="H136" s="213">
        <v>1</v>
      </c>
      <c r="I136" s="214"/>
      <c r="J136" s="209"/>
      <c r="K136" s="209"/>
      <c r="L136" s="215"/>
      <c r="M136" s="216"/>
      <c r="N136" s="217"/>
      <c r="O136" s="217"/>
      <c r="P136" s="217"/>
      <c r="Q136" s="217"/>
      <c r="R136" s="217"/>
      <c r="S136" s="217"/>
      <c r="T136" s="218"/>
      <c r="AT136" s="219" t="s">
        <v>136</v>
      </c>
      <c r="AU136" s="219" t="s">
        <v>82</v>
      </c>
      <c r="AV136" s="12" t="s">
        <v>84</v>
      </c>
      <c r="AW136" s="12" t="s">
        <v>32</v>
      </c>
      <c r="AX136" s="12" t="s">
        <v>75</v>
      </c>
      <c r="AY136" s="219" t="s">
        <v>130</v>
      </c>
    </row>
    <row r="137" spans="1:65" s="13" customFormat="1" ht="11.25">
      <c r="B137" s="220"/>
      <c r="C137" s="221"/>
      <c r="D137" s="210" t="s">
        <v>136</v>
      </c>
      <c r="E137" s="222" t="s">
        <v>1</v>
      </c>
      <c r="F137" s="223" t="s">
        <v>138</v>
      </c>
      <c r="G137" s="221"/>
      <c r="H137" s="224">
        <v>1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136</v>
      </c>
      <c r="AU137" s="230" t="s">
        <v>82</v>
      </c>
      <c r="AV137" s="13" t="s">
        <v>135</v>
      </c>
      <c r="AW137" s="13" t="s">
        <v>32</v>
      </c>
      <c r="AX137" s="13" t="s">
        <v>82</v>
      </c>
      <c r="AY137" s="230" t="s">
        <v>130</v>
      </c>
    </row>
    <row r="138" spans="1:65" s="2" customFormat="1" ht="24" customHeight="1">
      <c r="A138" s="33"/>
      <c r="B138" s="34"/>
      <c r="C138" s="194" t="s">
        <v>152</v>
      </c>
      <c r="D138" s="194" t="s">
        <v>131</v>
      </c>
      <c r="E138" s="195" t="s">
        <v>153</v>
      </c>
      <c r="F138" s="196" t="s">
        <v>154</v>
      </c>
      <c r="G138" s="197" t="s">
        <v>150</v>
      </c>
      <c r="H138" s="198">
        <v>1</v>
      </c>
      <c r="I138" s="199"/>
      <c r="J138" s="200">
        <f>ROUND(I138*H138,2)</f>
        <v>0</v>
      </c>
      <c r="K138" s="201"/>
      <c r="L138" s="38"/>
      <c r="M138" s="202" t="s">
        <v>1</v>
      </c>
      <c r="N138" s="203" t="s">
        <v>40</v>
      </c>
      <c r="O138" s="70"/>
      <c r="P138" s="204">
        <f>O138*H138</f>
        <v>0</v>
      </c>
      <c r="Q138" s="204">
        <v>0</v>
      </c>
      <c r="R138" s="204">
        <f>Q138*H138</f>
        <v>0</v>
      </c>
      <c r="S138" s="204">
        <v>0</v>
      </c>
      <c r="T138" s="205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06" t="s">
        <v>135</v>
      </c>
      <c r="AT138" s="206" t="s">
        <v>131</v>
      </c>
      <c r="AU138" s="206" t="s">
        <v>82</v>
      </c>
      <c r="AY138" s="16" t="s">
        <v>130</v>
      </c>
      <c r="BE138" s="207">
        <f>IF(N138="základní",J138,0)</f>
        <v>0</v>
      </c>
      <c r="BF138" s="207">
        <f>IF(N138="snížená",J138,0)</f>
        <v>0</v>
      </c>
      <c r="BG138" s="207">
        <f>IF(N138="zákl. přenesená",J138,0)</f>
        <v>0</v>
      </c>
      <c r="BH138" s="207">
        <f>IF(N138="sníž. přenesená",J138,0)</f>
        <v>0</v>
      </c>
      <c r="BI138" s="207">
        <f>IF(N138="nulová",J138,0)</f>
        <v>0</v>
      </c>
      <c r="BJ138" s="16" t="s">
        <v>82</v>
      </c>
      <c r="BK138" s="207">
        <f>ROUND(I138*H138,2)</f>
        <v>0</v>
      </c>
      <c r="BL138" s="16" t="s">
        <v>135</v>
      </c>
      <c r="BM138" s="206" t="s">
        <v>155</v>
      </c>
    </row>
    <row r="139" spans="1:65" s="12" customFormat="1" ht="11.25">
      <c r="B139" s="208"/>
      <c r="C139" s="209"/>
      <c r="D139" s="210" t="s">
        <v>136</v>
      </c>
      <c r="E139" s="211" t="s">
        <v>1</v>
      </c>
      <c r="F139" s="212" t="s">
        <v>82</v>
      </c>
      <c r="G139" s="209"/>
      <c r="H139" s="213">
        <v>1</v>
      </c>
      <c r="I139" s="214"/>
      <c r="J139" s="209"/>
      <c r="K139" s="209"/>
      <c r="L139" s="215"/>
      <c r="M139" s="216"/>
      <c r="N139" s="217"/>
      <c r="O139" s="217"/>
      <c r="P139" s="217"/>
      <c r="Q139" s="217"/>
      <c r="R139" s="217"/>
      <c r="S139" s="217"/>
      <c r="T139" s="218"/>
      <c r="AT139" s="219" t="s">
        <v>136</v>
      </c>
      <c r="AU139" s="219" t="s">
        <v>82</v>
      </c>
      <c r="AV139" s="12" t="s">
        <v>84</v>
      </c>
      <c r="AW139" s="12" t="s">
        <v>32</v>
      </c>
      <c r="AX139" s="12" t="s">
        <v>75</v>
      </c>
      <c r="AY139" s="219" t="s">
        <v>130</v>
      </c>
    </row>
    <row r="140" spans="1:65" s="13" customFormat="1" ht="11.25">
      <c r="B140" s="220"/>
      <c r="C140" s="221"/>
      <c r="D140" s="210" t="s">
        <v>136</v>
      </c>
      <c r="E140" s="222" t="s">
        <v>1</v>
      </c>
      <c r="F140" s="223" t="s">
        <v>138</v>
      </c>
      <c r="G140" s="221"/>
      <c r="H140" s="224">
        <v>1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136</v>
      </c>
      <c r="AU140" s="230" t="s">
        <v>82</v>
      </c>
      <c r="AV140" s="13" t="s">
        <v>135</v>
      </c>
      <c r="AW140" s="13" t="s">
        <v>32</v>
      </c>
      <c r="AX140" s="13" t="s">
        <v>82</v>
      </c>
      <c r="AY140" s="230" t="s">
        <v>130</v>
      </c>
    </row>
    <row r="141" spans="1:65" s="11" customFormat="1" ht="25.9" customHeight="1">
      <c r="B141" s="180"/>
      <c r="C141" s="181"/>
      <c r="D141" s="182" t="s">
        <v>74</v>
      </c>
      <c r="E141" s="183" t="s">
        <v>82</v>
      </c>
      <c r="F141" s="183" t="s">
        <v>156</v>
      </c>
      <c r="G141" s="181"/>
      <c r="H141" s="181"/>
      <c r="I141" s="184"/>
      <c r="J141" s="185">
        <f>BK141</f>
        <v>0</v>
      </c>
      <c r="K141" s="181"/>
      <c r="L141" s="186"/>
      <c r="M141" s="187"/>
      <c r="N141" s="188"/>
      <c r="O141" s="188"/>
      <c r="P141" s="189">
        <f>SUM(P142:P180)</f>
        <v>0</v>
      </c>
      <c r="Q141" s="188"/>
      <c r="R141" s="189">
        <f>SUM(R142:R180)</f>
        <v>0</v>
      </c>
      <c r="S141" s="188"/>
      <c r="T141" s="190">
        <f>SUM(T142:T180)</f>
        <v>0</v>
      </c>
      <c r="AR141" s="191" t="s">
        <v>82</v>
      </c>
      <c r="AT141" s="192" t="s">
        <v>74</v>
      </c>
      <c r="AU141" s="192" t="s">
        <v>75</v>
      </c>
      <c r="AY141" s="191" t="s">
        <v>130</v>
      </c>
      <c r="BK141" s="193">
        <f>SUM(BK142:BK180)</f>
        <v>0</v>
      </c>
    </row>
    <row r="142" spans="1:65" s="2" customFormat="1" ht="16.5" customHeight="1">
      <c r="A142" s="33"/>
      <c r="B142" s="34"/>
      <c r="C142" s="194" t="s">
        <v>145</v>
      </c>
      <c r="D142" s="194" t="s">
        <v>131</v>
      </c>
      <c r="E142" s="195" t="s">
        <v>157</v>
      </c>
      <c r="F142" s="196" t="s">
        <v>158</v>
      </c>
      <c r="G142" s="197" t="s">
        <v>159</v>
      </c>
      <c r="H142" s="198">
        <v>192</v>
      </c>
      <c r="I142" s="199"/>
      <c r="J142" s="200">
        <f>ROUND(I142*H142,2)</f>
        <v>0</v>
      </c>
      <c r="K142" s="201"/>
      <c r="L142" s="38"/>
      <c r="M142" s="202" t="s">
        <v>1</v>
      </c>
      <c r="N142" s="203" t="s">
        <v>40</v>
      </c>
      <c r="O142" s="70"/>
      <c r="P142" s="204">
        <f>O142*H142</f>
        <v>0</v>
      </c>
      <c r="Q142" s="204">
        <v>0</v>
      </c>
      <c r="R142" s="204">
        <f>Q142*H142</f>
        <v>0</v>
      </c>
      <c r="S142" s="204">
        <v>0</v>
      </c>
      <c r="T142" s="205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06" t="s">
        <v>135</v>
      </c>
      <c r="AT142" s="206" t="s">
        <v>131</v>
      </c>
      <c r="AU142" s="206" t="s">
        <v>82</v>
      </c>
      <c r="AY142" s="16" t="s">
        <v>130</v>
      </c>
      <c r="BE142" s="207">
        <f>IF(N142="základní",J142,0)</f>
        <v>0</v>
      </c>
      <c r="BF142" s="207">
        <f>IF(N142="snížená",J142,0)</f>
        <v>0</v>
      </c>
      <c r="BG142" s="207">
        <f>IF(N142="zákl. přenesená",J142,0)</f>
        <v>0</v>
      </c>
      <c r="BH142" s="207">
        <f>IF(N142="sníž. přenesená",J142,0)</f>
        <v>0</v>
      </c>
      <c r="BI142" s="207">
        <f>IF(N142="nulová",J142,0)</f>
        <v>0</v>
      </c>
      <c r="BJ142" s="16" t="s">
        <v>82</v>
      </c>
      <c r="BK142" s="207">
        <f>ROUND(I142*H142,2)</f>
        <v>0</v>
      </c>
      <c r="BL142" s="16" t="s">
        <v>135</v>
      </c>
      <c r="BM142" s="206" t="s">
        <v>160</v>
      </c>
    </row>
    <row r="143" spans="1:65" s="12" customFormat="1" ht="11.25">
      <c r="B143" s="208"/>
      <c r="C143" s="209"/>
      <c r="D143" s="210" t="s">
        <v>136</v>
      </c>
      <c r="E143" s="211" t="s">
        <v>1</v>
      </c>
      <c r="F143" s="212" t="s">
        <v>438</v>
      </c>
      <c r="G143" s="209"/>
      <c r="H143" s="213">
        <v>192</v>
      </c>
      <c r="I143" s="214"/>
      <c r="J143" s="209"/>
      <c r="K143" s="209"/>
      <c r="L143" s="215"/>
      <c r="M143" s="216"/>
      <c r="N143" s="217"/>
      <c r="O143" s="217"/>
      <c r="P143" s="217"/>
      <c r="Q143" s="217"/>
      <c r="R143" s="217"/>
      <c r="S143" s="217"/>
      <c r="T143" s="218"/>
      <c r="AT143" s="219" t="s">
        <v>136</v>
      </c>
      <c r="AU143" s="219" t="s">
        <v>82</v>
      </c>
      <c r="AV143" s="12" t="s">
        <v>84</v>
      </c>
      <c r="AW143" s="12" t="s">
        <v>32</v>
      </c>
      <c r="AX143" s="12" t="s">
        <v>75</v>
      </c>
      <c r="AY143" s="219" t="s">
        <v>130</v>
      </c>
    </row>
    <row r="144" spans="1:65" s="13" customFormat="1" ht="11.25">
      <c r="B144" s="220"/>
      <c r="C144" s="221"/>
      <c r="D144" s="210" t="s">
        <v>136</v>
      </c>
      <c r="E144" s="222" t="s">
        <v>1</v>
      </c>
      <c r="F144" s="223" t="s">
        <v>138</v>
      </c>
      <c r="G144" s="221"/>
      <c r="H144" s="224">
        <v>192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136</v>
      </c>
      <c r="AU144" s="230" t="s">
        <v>82</v>
      </c>
      <c r="AV144" s="13" t="s">
        <v>135</v>
      </c>
      <c r="AW144" s="13" t="s">
        <v>32</v>
      </c>
      <c r="AX144" s="13" t="s">
        <v>82</v>
      </c>
      <c r="AY144" s="230" t="s">
        <v>130</v>
      </c>
    </row>
    <row r="145" spans="1:65" s="2" customFormat="1" ht="24" customHeight="1">
      <c r="A145" s="33"/>
      <c r="B145" s="34"/>
      <c r="C145" s="194" t="s">
        <v>162</v>
      </c>
      <c r="D145" s="194" t="s">
        <v>131</v>
      </c>
      <c r="E145" s="195" t="s">
        <v>163</v>
      </c>
      <c r="F145" s="196" t="s">
        <v>164</v>
      </c>
      <c r="G145" s="197" t="s">
        <v>134</v>
      </c>
      <c r="H145" s="198">
        <v>67.5</v>
      </c>
      <c r="I145" s="199"/>
      <c r="J145" s="200">
        <f>ROUND(I145*H145,2)</f>
        <v>0</v>
      </c>
      <c r="K145" s="201"/>
      <c r="L145" s="38"/>
      <c r="M145" s="202" t="s">
        <v>1</v>
      </c>
      <c r="N145" s="203" t="s">
        <v>40</v>
      </c>
      <c r="O145" s="70"/>
      <c r="P145" s="204">
        <f>O145*H145</f>
        <v>0</v>
      </c>
      <c r="Q145" s="204">
        <v>0</v>
      </c>
      <c r="R145" s="204">
        <f>Q145*H145</f>
        <v>0</v>
      </c>
      <c r="S145" s="204">
        <v>0</v>
      </c>
      <c r="T145" s="205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06" t="s">
        <v>135</v>
      </c>
      <c r="AT145" s="206" t="s">
        <v>131</v>
      </c>
      <c r="AU145" s="206" t="s">
        <v>82</v>
      </c>
      <c r="AY145" s="16" t="s">
        <v>130</v>
      </c>
      <c r="BE145" s="207">
        <f>IF(N145="základní",J145,0)</f>
        <v>0</v>
      </c>
      <c r="BF145" s="207">
        <f>IF(N145="snížená",J145,0)</f>
        <v>0</v>
      </c>
      <c r="BG145" s="207">
        <f>IF(N145="zákl. přenesená",J145,0)</f>
        <v>0</v>
      </c>
      <c r="BH145" s="207">
        <f>IF(N145="sníž. přenesená",J145,0)</f>
        <v>0</v>
      </c>
      <c r="BI145" s="207">
        <f>IF(N145="nulová",J145,0)</f>
        <v>0</v>
      </c>
      <c r="BJ145" s="16" t="s">
        <v>82</v>
      </c>
      <c r="BK145" s="207">
        <f>ROUND(I145*H145,2)</f>
        <v>0</v>
      </c>
      <c r="BL145" s="16" t="s">
        <v>135</v>
      </c>
      <c r="BM145" s="206" t="s">
        <v>165</v>
      </c>
    </row>
    <row r="146" spans="1:65" s="12" customFormat="1" ht="11.25">
      <c r="B146" s="208"/>
      <c r="C146" s="209"/>
      <c r="D146" s="210" t="s">
        <v>136</v>
      </c>
      <c r="E146" s="211" t="s">
        <v>1</v>
      </c>
      <c r="F146" s="212" t="s">
        <v>439</v>
      </c>
      <c r="G146" s="209"/>
      <c r="H146" s="213">
        <v>67.5</v>
      </c>
      <c r="I146" s="214"/>
      <c r="J146" s="209"/>
      <c r="K146" s="209"/>
      <c r="L146" s="215"/>
      <c r="M146" s="216"/>
      <c r="N146" s="217"/>
      <c r="O146" s="217"/>
      <c r="P146" s="217"/>
      <c r="Q146" s="217"/>
      <c r="R146" s="217"/>
      <c r="S146" s="217"/>
      <c r="T146" s="218"/>
      <c r="AT146" s="219" t="s">
        <v>136</v>
      </c>
      <c r="AU146" s="219" t="s">
        <v>82</v>
      </c>
      <c r="AV146" s="12" t="s">
        <v>84</v>
      </c>
      <c r="AW146" s="12" t="s">
        <v>32</v>
      </c>
      <c r="AX146" s="12" t="s">
        <v>75</v>
      </c>
      <c r="AY146" s="219" t="s">
        <v>130</v>
      </c>
    </row>
    <row r="147" spans="1:65" s="13" customFormat="1" ht="11.25">
      <c r="B147" s="220"/>
      <c r="C147" s="221"/>
      <c r="D147" s="210" t="s">
        <v>136</v>
      </c>
      <c r="E147" s="222" t="s">
        <v>1</v>
      </c>
      <c r="F147" s="223" t="s">
        <v>138</v>
      </c>
      <c r="G147" s="221"/>
      <c r="H147" s="224">
        <v>67.5</v>
      </c>
      <c r="I147" s="225"/>
      <c r="J147" s="221"/>
      <c r="K147" s="221"/>
      <c r="L147" s="226"/>
      <c r="M147" s="227"/>
      <c r="N147" s="228"/>
      <c r="O147" s="228"/>
      <c r="P147" s="228"/>
      <c r="Q147" s="228"/>
      <c r="R147" s="228"/>
      <c r="S147" s="228"/>
      <c r="T147" s="229"/>
      <c r="AT147" s="230" t="s">
        <v>136</v>
      </c>
      <c r="AU147" s="230" t="s">
        <v>82</v>
      </c>
      <c r="AV147" s="13" t="s">
        <v>135</v>
      </c>
      <c r="AW147" s="13" t="s">
        <v>32</v>
      </c>
      <c r="AX147" s="13" t="s">
        <v>82</v>
      </c>
      <c r="AY147" s="230" t="s">
        <v>130</v>
      </c>
    </row>
    <row r="148" spans="1:65" s="2" customFormat="1" ht="16.5" customHeight="1">
      <c r="A148" s="33"/>
      <c r="B148" s="34"/>
      <c r="C148" s="194" t="s">
        <v>151</v>
      </c>
      <c r="D148" s="194" t="s">
        <v>131</v>
      </c>
      <c r="E148" s="195" t="s">
        <v>167</v>
      </c>
      <c r="F148" s="196" t="s">
        <v>168</v>
      </c>
      <c r="G148" s="197" t="s">
        <v>134</v>
      </c>
      <c r="H148" s="198">
        <v>75.5</v>
      </c>
      <c r="I148" s="199"/>
      <c r="J148" s="200">
        <f>ROUND(I148*H148,2)</f>
        <v>0</v>
      </c>
      <c r="K148" s="201"/>
      <c r="L148" s="38"/>
      <c r="M148" s="202" t="s">
        <v>1</v>
      </c>
      <c r="N148" s="203" t="s">
        <v>40</v>
      </c>
      <c r="O148" s="70"/>
      <c r="P148" s="204">
        <f>O148*H148</f>
        <v>0</v>
      </c>
      <c r="Q148" s="204">
        <v>0</v>
      </c>
      <c r="R148" s="204">
        <f>Q148*H148</f>
        <v>0</v>
      </c>
      <c r="S148" s="204">
        <v>0</v>
      </c>
      <c r="T148" s="205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06" t="s">
        <v>135</v>
      </c>
      <c r="AT148" s="206" t="s">
        <v>131</v>
      </c>
      <c r="AU148" s="206" t="s">
        <v>82</v>
      </c>
      <c r="AY148" s="16" t="s">
        <v>130</v>
      </c>
      <c r="BE148" s="207">
        <f>IF(N148="základní",J148,0)</f>
        <v>0</v>
      </c>
      <c r="BF148" s="207">
        <f>IF(N148="snížená",J148,0)</f>
        <v>0</v>
      </c>
      <c r="BG148" s="207">
        <f>IF(N148="zákl. přenesená",J148,0)</f>
        <v>0</v>
      </c>
      <c r="BH148" s="207">
        <f>IF(N148="sníž. přenesená",J148,0)</f>
        <v>0</v>
      </c>
      <c r="BI148" s="207">
        <f>IF(N148="nulová",J148,0)</f>
        <v>0</v>
      </c>
      <c r="BJ148" s="16" t="s">
        <v>82</v>
      </c>
      <c r="BK148" s="207">
        <f>ROUND(I148*H148,2)</f>
        <v>0</v>
      </c>
      <c r="BL148" s="16" t="s">
        <v>135</v>
      </c>
      <c r="BM148" s="206" t="s">
        <v>169</v>
      </c>
    </row>
    <row r="149" spans="1:65" s="12" customFormat="1" ht="11.25">
      <c r="B149" s="208"/>
      <c r="C149" s="209"/>
      <c r="D149" s="210" t="s">
        <v>136</v>
      </c>
      <c r="E149" s="211" t="s">
        <v>1</v>
      </c>
      <c r="F149" s="212" t="s">
        <v>440</v>
      </c>
      <c r="G149" s="209"/>
      <c r="H149" s="213">
        <v>67.5</v>
      </c>
      <c r="I149" s="214"/>
      <c r="J149" s="209"/>
      <c r="K149" s="209"/>
      <c r="L149" s="215"/>
      <c r="M149" s="216"/>
      <c r="N149" s="217"/>
      <c r="O149" s="217"/>
      <c r="P149" s="217"/>
      <c r="Q149" s="217"/>
      <c r="R149" s="217"/>
      <c r="S149" s="217"/>
      <c r="T149" s="218"/>
      <c r="AT149" s="219" t="s">
        <v>136</v>
      </c>
      <c r="AU149" s="219" t="s">
        <v>82</v>
      </c>
      <c r="AV149" s="12" t="s">
        <v>84</v>
      </c>
      <c r="AW149" s="12" t="s">
        <v>32</v>
      </c>
      <c r="AX149" s="12" t="s">
        <v>75</v>
      </c>
      <c r="AY149" s="219" t="s">
        <v>130</v>
      </c>
    </row>
    <row r="150" spans="1:65" s="12" customFormat="1" ht="11.25">
      <c r="B150" s="208"/>
      <c r="C150" s="209"/>
      <c r="D150" s="210" t="s">
        <v>136</v>
      </c>
      <c r="E150" s="211" t="s">
        <v>1</v>
      </c>
      <c r="F150" s="212" t="s">
        <v>441</v>
      </c>
      <c r="G150" s="209"/>
      <c r="H150" s="213">
        <v>8</v>
      </c>
      <c r="I150" s="214"/>
      <c r="J150" s="209"/>
      <c r="K150" s="209"/>
      <c r="L150" s="215"/>
      <c r="M150" s="216"/>
      <c r="N150" s="217"/>
      <c r="O150" s="217"/>
      <c r="P150" s="217"/>
      <c r="Q150" s="217"/>
      <c r="R150" s="217"/>
      <c r="S150" s="217"/>
      <c r="T150" s="218"/>
      <c r="AT150" s="219" t="s">
        <v>136</v>
      </c>
      <c r="AU150" s="219" t="s">
        <v>82</v>
      </c>
      <c r="AV150" s="12" t="s">
        <v>84</v>
      </c>
      <c r="AW150" s="12" t="s">
        <v>32</v>
      </c>
      <c r="AX150" s="12" t="s">
        <v>75</v>
      </c>
      <c r="AY150" s="219" t="s">
        <v>130</v>
      </c>
    </row>
    <row r="151" spans="1:65" s="14" customFormat="1" ht="11.25">
      <c r="B151" s="231"/>
      <c r="C151" s="232"/>
      <c r="D151" s="210" t="s">
        <v>136</v>
      </c>
      <c r="E151" s="233" t="s">
        <v>1</v>
      </c>
      <c r="F151" s="234" t="s">
        <v>442</v>
      </c>
      <c r="G151" s="232"/>
      <c r="H151" s="233" t="s">
        <v>1</v>
      </c>
      <c r="I151" s="235"/>
      <c r="J151" s="232"/>
      <c r="K151" s="232"/>
      <c r="L151" s="236"/>
      <c r="M151" s="237"/>
      <c r="N151" s="238"/>
      <c r="O151" s="238"/>
      <c r="P151" s="238"/>
      <c r="Q151" s="238"/>
      <c r="R151" s="238"/>
      <c r="S151" s="238"/>
      <c r="T151" s="239"/>
      <c r="AT151" s="240" t="s">
        <v>136</v>
      </c>
      <c r="AU151" s="240" t="s">
        <v>82</v>
      </c>
      <c r="AV151" s="14" t="s">
        <v>82</v>
      </c>
      <c r="AW151" s="14" t="s">
        <v>32</v>
      </c>
      <c r="AX151" s="14" t="s">
        <v>75</v>
      </c>
      <c r="AY151" s="240" t="s">
        <v>130</v>
      </c>
    </row>
    <row r="152" spans="1:65" s="13" customFormat="1" ht="11.25">
      <c r="B152" s="220"/>
      <c r="C152" s="221"/>
      <c r="D152" s="210" t="s">
        <v>136</v>
      </c>
      <c r="E152" s="222" t="s">
        <v>1</v>
      </c>
      <c r="F152" s="223" t="s">
        <v>138</v>
      </c>
      <c r="G152" s="221"/>
      <c r="H152" s="224">
        <v>75.5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136</v>
      </c>
      <c r="AU152" s="230" t="s">
        <v>82</v>
      </c>
      <c r="AV152" s="13" t="s">
        <v>135</v>
      </c>
      <c r="AW152" s="13" t="s">
        <v>32</v>
      </c>
      <c r="AX152" s="13" t="s">
        <v>82</v>
      </c>
      <c r="AY152" s="230" t="s">
        <v>130</v>
      </c>
    </row>
    <row r="153" spans="1:65" s="2" customFormat="1" ht="16.5" customHeight="1">
      <c r="A153" s="33"/>
      <c r="B153" s="34"/>
      <c r="C153" s="194" t="s">
        <v>173</v>
      </c>
      <c r="D153" s="194" t="s">
        <v>131</v>
      </c>
      <c r="E153" s="195" t="s">
        <v>174</v>
      </c>
      <c r="F153" s="196" t="s">
        <v>168</v>
      </c>
      <c r="G153" s="197" t="s">
        <v>134</v>
      </c>
      <c r="H153" s="198">
        <v>1.8</v>
      </c>
      <c r="I153" s="199"/>
      <c r="J153" s="200">
        <f>ROUND(I153*H153,2)</f>
        <v>0</v>
      </c>
      <c r="K153" s="201"/>
      <c r="L153" s="38"/>
      <c r="M153" s="202" t="s">
        <v>1</v>
      </c>
      <c r="N153" s="203" t="s">
        <v>40</v>
      </c>
      <c r="O153" s="70"/>
      <c r="P153" s="204">
        <f>O153*H153</f>
        <v>0</v>
      </c>
      <c r="Q153" s="204">
        <v>0</v>
      </c>
      <c r="R153" s="204">
        <f>Q153*H153</f>
        <v>0</v>
      </c>
      <c r="S153" s="204">
        <v>0</v>
      </c>
      <c r="T153" s="205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06" t="s">
        <v>135</v>
      </c>
      <c r="AT153" s="206" t="s">
        <v>131</v>
      </c>
      <c r="AU153" s="206" t="s">
        <v>82</v>
      </c>
      <c r="AY153" s="16" t="s">
        <v>130</v>
      </c>
      <c r="BE153" s="207">
        <f>IF(N153="základní",J153,0)</f>
        <v>0</v>
      </c>
      <c r="BF153" s="207">
        <f>IF(N153="snížená",J153,0)</f>
        <v>0</v>
      </c>
      <c r="BG153" s="207">
        <f>IF(N153="zákl. přenesená",J153,0)</f>
        <v>0</v>
      </c>
      <c r="BH153" s="207">
        <f>IF(N153="sníž. přenesená",J153,0)</f>
        <v>0</v>
      </c>
      <c r="BI153" s="207">
        <f>IF(N153="nulová",J153,0)</f>
        <v>0</v>
      </c>
      <c r="BJ153" s="16" t="s">
        <v>82</v>
      </c>
      <c r="BK153" s="207">
        <f>ROUND(I153*H153,2)</f>
        <v>0</v>
      </c>
      <c r="BL153" s="16" t="s">
        <v>135</v>
      </c>
      <c r="BM153" s="206" t="s">
        <v>175</v>
      </c>
    </row>
    <row r="154" spans="1:65" s="12" customFormat="1" ht="11.25">
      <c r="B154" s="208"/>
      <c r="C154" s="209"/>
      <c r="D154" s="210" t="s">
        <v>136</v>
      </c>
      <c r="E154" s="211" t="s">
        <v>1</v>
      </c>
      <c r="F154" s="212" t="s">
        <v>443</v>
      </c>
      <c r="G154" s="209"/>
      <c r="H154" s="213">
        <v>1.8</v>
      </c>
      <c r="I154" s="214"/>
      <c r="J154" s="209"/>
      <c r="K154" s="209"/>
      <c r="L154" s="215"/>
      <c r="M154" s="216"/>
      <c r="N154" s="217"/>
      <c r="O154" s="217"/>
      <c r="P154" s="217"/>
      <c r="Q154" s="217"/>
      <c r="R154" s="217"/>
      <c r="S154" s="217"/>
      <c r="T154" s="218"/>
      <c r="AT154" s="219" t="s">
        <v>136</v>
      </c>
      <c r="AU154" s="219" t="s">
        <v>82</v>
      </c>
      <c r="AV154" s="12" t="s">
        <v>84</v>
      </c>
      <c r="AW154" s="12" t="s">
        <v>32</v>
      </c>
      <c r="AX154" s="12" t="s">
        <v>75</v>
      </c>
      <c r="AY154" s="219" t="s">
        <v>130</v>
      </c>
    </row>
    <row r="155" spans="1:65" s="13" customFormat="1" ht="11.25">
      <c r="B155" s="220"/>
      <c r="C155" s="221"/>
      <c r="D155" s="210" t="s">
        <v>136</v>
      </c>
      <c r="E155" s="222" t="s">
        <v>1</v>
      </c>
      <c r="F155" s="223" t="s">
        <v>138</v>
      </c>
      <c r="G155" s="221"/>
      <c r="H155" s="224">
        <v>1.8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136</v>
      </c>
      <c r="AU155" s="230" t="s">
        <v>82</v>
      </c>
      <c r="AV155" s="13" t="s">
        <v>135</v>
      </c>
      <c r="AW155" s="13" t="s">
        <v>32</v>
      </c>
      <c r="AX155" s="13" t="s">
        <v>82</v>
      </c>
      <c r="AY155" s="230" t="s">
        <v>130</v>
      </c>
    </row>
    <row r="156" spans="1:65" s="2" customFormat="1" ht="24" customHeight="1">
      <c r="A156" s="33"/>
      <c r="B156" s="34"/>
      <c r="C156" s="194" t="s">
        <v>155</v>
      </c>
      <c r="D156" s="194" t="s">
        <v>131</v>
      </c>
      <c r="E156" s="195" t="s">
        <v>177</v>
      </c>
      <c r="F156" s="196" t="s">
        <v>178</v>
      </c>
      <c r="G156" s="197" t="s">
        <v>134</v>
      </c>
      <c r="H156" s="198">
        <v>156.16</v>
      </c>
      <c r="I156" s="199"/>
      <c r="J156" s="200">
        <f>ROUND(I156*H156,2)</f>
        <v>0</v>
      </c>
      <c r="K156" s="201"/>
      <c r="L156" s="38"/>
      <c r="M156" s="202" t="s">
        <v>1</v>
      </c>
      <c r="N156" s="203" t="s">
        <v>40</v>
      </c>
      <c r="O156" s="70"/>
      <c r="P156" s="204">
        <f>O156*H156</f>
        <v>0</v>
      </c>
      <c r="Q156" s="204">
        <v>0</v>
      </c>
      <c r="R156" s="204">
        <f>Q156*H156</f>
        <v>0</v>
      </c>
      <c r="S156" s="204">
        <v>0</v>
      </c>
      <c r="T156" s="205">
        <f>S156*H156</f>
        <v>0</v>
      </c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R156" s="206" t="s">
        <v>135</v>
      </c>
      <c r="AT156" s="206" t="s">
        <v>131</v>
      </c>
      <c r="AU156" s="206" t="s">
        <v>82</v>
      </c>
      <c r="AY156" s="16" t="s">
        <v>130</v>
      </c>
      <c r="BE156" s="207">
        <f>IF(N156="základní",J156,0)</f>
        <v>0</v>
      </c>
      <c r="BF156" s="207">
        <f>IF(N156="snížená",J156,0)</f>
        <v>0</v>
      </c>
      <c r="BG156" s="207">
        <f>IF(N156="zákl. přenesená",J156,0)</f>
        <v>0</v>
      </c>
      <c r="BH156" s="207">
        <f>IF(N156="sníž. přenesená",J156,0)</f>
        <v>0</v>
      </c>
      <c r="BI156" s="207">
        <f>IF(N156="nulová",J156,0)</f>
        <v>0</v>
      </c>
      <c r="BJ156" s="16" t="s">
        <v>82</v>
      </c>
      <c r="BK156" s="207">
        <f>ROUND(I156*H156,2)</f>
        <v>0</v>
      </c>
      <c r="BL156" s="16" t="s">
        <v>135</v>
      </c>
      <c r="BM156" s="206" t="s">
        <v>179</v>
      </c>
    </row>
    <row r="157" spans="1:65" s="12" customFormat="1" ht="22.5">
      <c r="B157" s="208"/>
      <c r="C157" s="209"/>
      <c r="D157" s="210" t="s">
        <v>136</v>
      </c>
      <c r="E157" s="211" t="s">
        <v>1</v>
      </c>
      <c r="F157" s="212" t="s">
        <v>444</v>
      </c>
      <c r="G157" s="209"/>
      <c r="H157" s="213">
        <v>156.16</v>
      </c>
      <c r="I157" s="214"/>
      <c r="J157" s="209"/>
      <c r="K157" s="209"/>
      <c r="L157" s="215"/>
      <c r="M157" s="216"/>
      <c r="N157" s="217"/>
      <c r="O157" s="217"/>
      <c r="P157" s="217"/>
      <c r="Q157" s="217"/>
      <c r="R157" s="217"/>
      <c r="S157" s="217"/>
      <c r="T157" s="218"/>
      <c r="AT157" s="219" t="s">
        <v>136</v>
      </c>
      <c r="AU157" s="219" t="s">
        <v>82</v>
      </c>
      <c r="AV157" s="12" t="s">
        <v>84</v>
      </c>
      <c r="AW157" s="12" t="s">
        <v>32</v>
      </c>
      <c r="AX157" s="12" t="s">
        <v>75</v>
      </c>
      <c r="AY157" s="219" t="s">
        <v>130</v>
      </c>
    </row>
    <row r="158" spans="1:65" s="13" customFormat="1" ht="11.25">
      <c r="B158" s="220"/>
      <c r="C158" s="221"/>
      <c r="D158" s="210" t="s">
        <v>136</v>
      </c>
      <c r="E158" s="222" t="s">
        <v>1</v>
      </c>
      <c r="F158" s="223" t="s">
        <v>138</v>
      </c>
      <c r="G158" s="221"/>
      <c r="H158" s="224">
        <v>156.16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136</v>
      </c>
      <c r="AU158" s="230" t="s">
        <v>82</v>
      </c>
      <c r="AV158" s="13" t="s">
        <v>135</v>
      </c>
      <c r="AW158" s="13" t="s">
        <v>32</v>
      </c>
      <c r="AX158" s="13" t="s">
        <v>82</v>
      </c>
      <c r="AY158" s="230" t="s">
        <v>130</v>
      </c>
    </row>
    <row r="159" spans="1:65" s="2" customFormat="1" ht="16.5" customHeight="1">
      <c r="A159" s="33"/>
      <c r="B159" s="34"/>
      <c r="C159" s="194" t="s">
        <v>181</v>
      </c>
      <c r="D159" s="194" t="s">
        <v>131</v>
      </c>
      <c r="E159" s="195" t="s">
        <v>182</v>
      </c>
      <c r="F159" s="196" t="s">
        <v>183</v>
      </c>
      <c r="G159" s="197" t="s">
        <v>134</v>
      </c>
      <c r="H159" s="198">
        <v>8</v>
      </c>
      <c r="I159" s="199"/>
      <c r="J159" s="200">
        <f>ROUND(I159*H159,2)</f>
        <v>0</v>
      </c>
      <c r="K159" s="201"/>
      <c r="L159" s="38"/>
      <c r="M159" s="202" t="s">
        <v>1</v>
      </c>
      <c r="N159" s="203" t="s">
        <v>40</v>
      </c>
      <c r="O159" s="70"/>
      <c r="P159" s="204">
        <f>O159*H159</f>
        <v>0</v>
      </c>
      <c r="Q159" s="204">
        <v>0</v>
      </c>
      <c r="R159" s="204">
        <f>Q159*H159</f>
        <v>0</v>
      </c>
      <c r="S159" s="204">
        <v>0</v>
      </c>
      <c r="T159" s="205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06" t="s">
        <v>135</v>
      </c>
      <c r="AT159" s="206" t="s">
        <v>131</v>
      </c>
      <c r="AU159" s="206" t="s">
        <v>82</v>
      </c>
      <c r="AY159" s="16" t="s">
        <v>130</v>
      </c>
      <c r="BE159" s="207">
        <f>IF(N159="základní",J159,0)</f>
        <v>0</v>
      </c>
      <c r="BF159" s="207">
        <f>IF(N159="snížená",J159,0)</f>
        <v>0</v>
      </c>
      <c r="BG159" s="207">
        <f>IF(N159="zákl. přenesená",J159,0)</f>
        <v>0</v>
      </c>
      <c r="BH159" s="207">
        <f>IF(N159="sníž. přenesená",J159,0)</f>
        <v>0</v>
      </c>
      <c r="BI159" s="207">
        <f>IF(N159="nulová",J159,0)</f>
        <v>0</v>
      </c>
      <c r="BJ159" s="16" t="s">
        <v>82</v>
      </c>
      <c r="BK159" s="207">
        <f>ROUND(I159*H159,2)</f>
        <v>0</v>
      </c>
      <c r="BL159" s="16" t="s">
        <v>135</v>
      </c>
      <c r="BM159" s="206" t="s">
        <v>184</v>
      </c>
    </row>
    <row r="160" spans="1:65" s="12" customFormat="1" ht="11.25">
      <c r="B160" s="208"/>
      <c r="C160" s="209"/>
      <c r="D160" s="210" t="s">
        <v>136</v>
      </c>
      <c r="E160" s="211" t="s">
        <v>1</v>
      </c>
      <c r="F160" s="212" t="s">
        <v>445</v>
      </c>
      <c r="G160" s="209"/>
      <c r="H160" s="213">
        <v>8</v>
      </c>
      <c r="I160" s="214"/>
      <c r="J160" s="209"/>
      <c r="K160" s="209"/>
      <c r="L160" s="215"/>
      <c r="M160" s="216"/>
      <c r="N160" s="217"/>
      <c r="O160" s="217"/>
      <c r="P160" s="217"/>
      <c r="Q160" s="217"/>
      <c r="R160" s="217"/>
      <c r="S160" s="217"/>
      <c r="T160" s="218"/>
      <c r="AT160" s="219" t="s">
        <v>136</v>
      </c>
      <c r="AU160" s="219" t="s">
        <v>82</v>
      </c>
      <c r="AV160" s="12" t="s">
        <v>84</v>
      </c>
      <c r="AW160" s="12" t="s">
        <v>32</v>
      </c>
      <c r="AX160" s="12" t="s">
        <v>75</v>
      </c>
      <c r="AY160" s="219" t="s">
        <v>130</v>
      </c>
    </row>
    <row r="161" spans="1:65" s="13" customFormat="1" ht="11.25">
      <c r="B161" s="220"/>
      <c r="C161" s="221"/>
      <c r="D161" s="210" t="s">
        <v>136</v>
      </c>
      <c r="E161" s="222" t="s">
        <v>1</v>
      </c>
      <c r="F161" s="223" t="s">
        <v>138</v>
      </c>
      <c r="G161" s="221"/>
      <c r="H161" s="224">
        <v>8</v>
      </c>
      <c r="I161" s="225"/>
      <c r="J161" s="221"/>
      <c r="K161" s="221"/>
      <c r="L161" s="226"/>
      <c r="M161" s="227"/>
      <c r="N161" s="228"/>
      <c r="O161" s="228"/>
      <c r="P161" s="228"/>
      <c r="Q161" s="228"/>
      <c r="R161" s="228"/>
      <c r="S161" s="228"/>
      <c r="T161" s="229"/>
      <c r="AT161" s="230" t="s">
        <v>136</v>
      </c>
      <c r="AU161" s="230" t="s">
        <v>82</v>
      </c>
      <c r="AV161" s="13" t="s">
        <v>135</v>
      </c>
      <c r="AW161" s="13" t="s">
        <v>32</v>
      </c>
      <c r="AX161" s="13" t="s">
        <v>82</v>
      </c>
      <c r="AY161" s="230" t="s">
        <v>130</v>
      </c>
    </row>
    <row r="162" spans="1:65" s="2" customFormat="1" ht="24" customHeight="1">
      <c r="A162" s="33"/>
      <c r="B162" s="34"/>
      <c r="C162" s="194" t="s">
        <v>160</v>
      </c>
      <c r="D162" s="194" t="s">
        <v>131</v>
      </c>
      <c r="E162" s="195" t="s">
        <v>187</v>
      </c>
      <c r="F162" s="196" t="s">
        <v>188</v>
      </c>
      <c r="G162" s="197" t="s">
        <v>134</v>
      </c>
      <c r="H162" s="198">
        <v>156.16</v>
      </c>
      <c r="I162" s="199"/>
      <c r="J162" s="200">
        <f>ROUND(I162*H162,2)</f>
        <v>0</v>
      </c>
      <c r="K162" s="201"/>
      <c r="L162" s="38"/>
      <c r="M162" s="202" t="s">
        <v>1</v>
      </c>
      <c r="N162" s="203" t="s">
        <v>40</v>
      </c>
      <c r="O162" s="70"/>
      <c r="P162" s="204">
        <f>O162*H162</f>
        <v>0</v>
      </c>
      <c r="Q162" s="204">
        <v>0</v>
      </c>
      <c r="R162" s="204">
        <f>Q162*H162</f>
        <v>0</v>
      </c>
      <c r="S162" s="204">
        <v>0</v>
      </c>
      <c r="T162" s="205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06" t="s">
        <v>135</v>
      </c>
      <c r="AT162" s="206" t="s">
        <v>131</v>
      </c>
      <c r="AU162" s="206" t="s">
        <v>82</v>
      </c>
      <c r="AY162" s="16" t="s">
        <v>130</v>
      </c>
      <c r="BE162" s="207">
        <f>IF(N162="základní",J162,0)</f>
        <v>0</v>
      </c>
      <c r="BF162" s="207">
        <f>IF(N162="snížená",J162,0)</f>
        <v>0</v>
      </c>
      <c r="BG162" s="207">
        <f>IF(N162="zákl. přenesená",J162,0)</f>
        <v>0</v>
      </c>
      <c r="BH162" s="207">
        <f>IF(N162="sníž. přenesená",J162,0)</f>
        <v>0</v>
      </c>
      <c r="BI162" s="207">
        <f>IF(N162="nulová",J162,0)</f>
        <v>0</v>
      </c>
      <c r="BJ162" s="16" t="s">
        <v>82</v>
      </c>
      <c r="BK162" s="207">
        <f>ROUND(I162*H162,2)</f>
        <v>0</v>
      </c>
      <c r="BL162" s="16" t="s">
        <v>135</v>
      </c>
      <c r="BM162" s="206" t="s">
        <v>189</v>
      </c>
    </row>
    <row r="163" spans="1:65" s="12" customFormat="1" ht="11.25">
      <c r="B163" s="208"/>
      <c r="C163" s="209"/>
      <c r="D163" s="210" t="s">
        <v>136</v>
      </c>
      <c r="E163" s="211" t="s">
        <v>1</v>
      </c>
      <c r="F163" s="212" t="s">
        <v>446</v>
      </c>
      <c r="G163" s="209"/>
      <c r="H163" s="213">
        <v>148.16</v>
      </c>
      <c r="I163" s="214"/>
      <c r="J163" s="209"/>
      <c r="K163" s="209"/>
      <c r="L163" s="215"/>
      <c r="M163" s="216"/>
      <c r="N163" s="217"/>
      <c r="O163" s="217"/>
      <c r="P163" s="217"/>
      <c r="Q163" s="217"/>
      <c r="R163" s="217"/>
      <c r="S163" s="217"/>
      <c r="T163" s="218"/>
      <c r="AT163" s="219" t="s">
        <v>136</v>
      </c>
      <c r="AU163" s="219" t="s">
        <v>82</v>
      </c>
      <c r="AV163" s="12" t="s">
        <v>84</v>
      </c>
      <c r="AW163" s="12" t="s">
        <v>32</v>
      </c>
      <c r="AX163" s="12" t="s">
        <v>75</v>
      </c>
      <c r="AY163" s="219" t="s">
        <v>130</v>
      </c>
    </row>
    <row r="164" spans="1:65" s="12" customFormat="1" ht="11.25">
      <c r="B164" s="208"/>
      <c r="C164" s="209"/>
      <c r="D164" s="210" t="s">
        <v>136</v>
      </c>
      <c r="E164" s="211" t="s">
        <v>1</v>
      </c>
      <c r="F164" s="212" t="s">
        <v>447</v>
      </c>
      <c r="G164" s="209"/>
      <c r="H164" s="213">
        <v>8</v>
      </c>
      <c r="I164" s="214"/>
      <c r="J164" s="209"/>
      <c r="K164" s="209"/>
      <c r="L164" s="215"/>
      <c r="M164" s="216"/>
      <c r="N164" s="217"/>
      <c r="O164" s="217"/>
      <c r="P164" s="217"/>
      <c r="Q164" s="217"/>
      <c r="R164" s="217"/>
      <c r="S164" s="217"/>
      <c r="T164" s="218"/>
      <c r="AT164" s="219" t="s">
        <v>136</v>
      </c>
      <c r="AU164" s="219" t="s">
        <v>82</v>
      </c>
      <c r="AV164" s="12" t="s">
        <v>84</v>
      </c>
      <c r="AW164" s="12" t="s">
        <v>32</v>
      </c>
      <c r="AX164" s="12" t="s">
        <v>75</v>
      </c>
      <c r="AY164" s="219" t="s">
        <v>130</v>
      </c>
    </row>
    <row r="165" spans="1:65" s="14" customFormat="1" ht="11.25">
      <c r="B165" s="231"/>
      <c r="C165" s="232"/>
      <c r="D165" s="210" t="s">
        <v>136</v>
      </c>
      <c r="E165" s="233" t="s">
        <v>1</v>
      </c>
      <c r="F165" s="234" t="s">
        <v>448</v>
      </c>
      <c r="G165" s="232"/>
      <c r="H165" s="233" t="s">
        <v>1</v>
      </c>
      <c r="I165" s="235"/>
      <c r="J165" s="232"/>
      <c r="K165" s="232"/>
      <c r="L165" s="236"/>
      <c r="M165" s="237"/>
      <c r="N165" s="238"/>
      <c r="O165" s="238"/>
      <c r="P165" s="238"/>
      <c r="Q165" s="238"/>
      <c r="R165" s="238"/>
      <c r="S165" s="238"/>
      <c r="T165" s="239"/>
      <c r="AT165" s="240" t="s">
        <v>136</v>
      </c>
      <c r="AU165" s="240" t="s">
        <v>82</v>
      </c>
      <c r="AV165" s="14" t="s">
        <v>82</v>
      </c>
      <c r="AW165" s="14" t="s">
        <v>32</v>
      </c>
      <c r="AX165" s="14" t="s">
        <v>75</v>
      </c>
      <c r="AY165" s="240" t="s">
        <v>130</v>
      </c>
    </row>
    <row r="166" spans="1:65" s="13" customFormat="1" ht="11.25">
      <c r="B166" s="220"/>
      <c r="C166" s="221"/>
      <c r="D166" s="210" t="s">
        <v>136</v>
      </c>
      <c r="E166" s="222" t="s">
        <v>1</v>
      </c>
      <c r="F166" s="223" t="s">
        <v>138</v>
      </c>
      <c r="G166" s="221"/>
      <c r="H166" s="224">
        <v>156.16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136</v>
      </c>
      <c r="AU166" s="230" t="s">
        <v>82</v>
      </c>
      <c r="AV166" s="13" t="s">
        <v>135</v>
      </c>
      <c r="AW166" s="13" t="s">
        <v>32</v>
      </c>
      <c r="AX166" s="13" t="s">
        <v>82</v>
      </c>
      <c r="AY166" s="230" t="s">
        <v>130</v>
      </c>
    </row>
    <row r="167" spans="1:65" s="2" customFormat="1" ht="16.5" customHeight="1">
      <c r="A167" s="33"/>
      <c r="B167" s="34"/>
      <c r="C167" s="194" t="s">
        <v>193</v>
      </c>
      <c r="D167" s="194" t="s">
        <v>131</v>
      </c>
      <c r="E167" s="195" t="s">
        <v>194</v>
      </c>
      <c r="F167" s="196" t="s">
        <v>195</v>
      </c>
      <c r="G167" s="197" t="s">
        <v>134</v>
      </c>
      <c r="H167" s="198">
        <v>67.5</v>
      </c>
      <c r="I167" s="199"/>
      <c r="J167" s="200">
        <f>ROUND(I167*H167,2)</f>
        <v>0</v>
      </c>
      <c r="K167" s="201"/>
      <c r="L167" s="38"/>
      <c r="M167" s="202" t="s">
        <v>1</v>
      </c>
      <c r="N167" s="203" t="s">
        <v>40</v>
      </c>
      <c r="O167" s="70"/>
      <c r="P167" s="204">
        <f>O167*H167</f>
        <v>0</v>
      </c>
      <c r="Q167" s="204">
        <v>0</v>
      </c>
      <c r="R167" s="204">
        <f>Q167*H167</f>
        <v>0</v>
      </c>
      <c r="S167" s="204">
        <v>0</v>
      </c>
      <c r="T167" s="205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06" t="s">
        <v>135</v>
      </c>
      <c r="AT167" s="206" t="s">
        <v>131</v>
      </c>
      <c r="AU167" s="206" t="s">
        <v>82</v>
      </c>
      <c r="AY167" s="16" t="s">
        <v>130</v>
      </c>
      <c r="BE167" s="207">
        <f>IF(N167="základní",J167,0)</f>
        <v>0</v>
      </c>
      <c r="BF167" s="207">
        <f>IF(N167="snížená",J167,0)</f>
        <v>0</v>
      </c>
      <c r="BG167" s="207">
        <f>IF(N167="zákl. přenesená",J167,0)</f>
        <v>0</v>
      </c>
      <c r="BH167" s="207">
        <f>IF(N167="sníž. přenesená",J167,0)</f>
        <v>0</v>
      </c>
      <c r="BI167" s="207">
        <f>IF(N167="nulová",J167,0)</f>
        <v>0</v>
      </c>
      <c r="BJ167" s="16" t="s">
        <v>82</v>
      </c>
      <c r="BK167" s="207">
        <f>ROUND(I167*H167,2)</f>
        <v>0</v>
      </c>
      <c r="BL167" s="16" t="s">
        <v>135</v>
      </c>
      <c r="BM167" s="206" t="s">
        <v>196</v>
      </c>
    </row>
    <row r="168" spans="1:65" s="12" customFormat="1" ht="11.25">
      <c r="B168" s="208"/>
      <c r="C168" s="209"/>
      <c r="D168" s="210" t="s">
        <v>136</v>
      </c>
      <c r="E168" s="211" t="s">
        <v>1</v>
      </c>
      <c r="F168" s="212" t="s">
        <v>449</v>
      </c>
      <c r="G168" s="209"/>
      <c r="H168" s="213">
        <v>67.5</v>
      </c>
      <c r="I168" s="214"/>
      <c r="J168" s="209"/>
      <c r="K168" s="209"/>
      <c r="L168" s="215"/>
      <c r="M168" s="216"/>
      <c r="N168" s="217"/>
      <c r="O168" s="217"/>
      <c r="P168" s="217"/>
      <c r="Q168" s="217"/>
      <c r="R168" s="217"/>
      <c r="S168" s="217"/>
      <c r="T168" s="218"/>
      <c r="AT168" s="219" t="s">
        <v>136</v>
      </c>
      <c r="AU168" s="219" t="s">
        <v>82</v>
      </c>
      <c r="AV168" s="12" t="s">
        <v>84</v>
      </c>
      <c r="AW168" s="12" t="s">
        <v>32</v>
      </c>
      <c r="AX168" s="12" t="s">
        <v>75</v>
      </c>
      <c r="AY168" s="219" t="s">
        <v>130</v>
      </c>
    </row>
    <row r="169" spans="1:65" s="13" customFormat="1" ht="11.25">
      <c r="B169" s="220"/>
      <c r="C169" s="221"/>
      <c r="D169" s="210" t="s">
        <v>136</v>
      </c>
      <c r="E169" s="222" t="s">
        <v>1</v>
      </c>
      <c r="F169" s="223" t="s">
        <v>138</v>
      </c>
      <c r="G169" s="221"/>
      <c r="H169" s="224">
        <v>67.5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136</v>
      </c>
      <c r="AU169" s="230" t="s">
        <v>82</v>
      </c>
      <c r="AV169" s="13" t="s">
        <v>135</v>
      </c>
      <c r="AW169" s="13" t="s">
        <v>32</v>
      </c>
      <c r="AX169" s="13" t="s">
        <v>82</v>
      </c>
      <c r="AY169" s="230" t="s">
        <v>130</v>
      </c>
    </row>
    <row r="170" spans="1:65" s="2" customFormat="1" ht="16.5" customHeight="1">
      <c r="A170" s="33"/>
      <c r="B170" s="34"/>
      <c r="C170" s="194" t="s">
        <v>165</v>
      </c>
      <c r="D170" s="194" t="s">
        <v>131</v>
      </c>
      <c r="E170" s="195" t="s">
        <v>197</v>
      </c>
      <c r="F170" s="196" t="s">
        <v>198</v>
      </c>
      <c r="G170" s="197" t="s">
        <v>199</v>
      </c>
      <c r="H170" s="198">
        <v>12</v>
      </c>
      <c r="I170" s="199"/>
      <c r="J170" s="200">
        <f>ROUND(I170*H170,2)</f>
        <v>0</v>
      </c>
      <c r="K170" s="201"/>
      <c r="L170" s="38"/>
      <c r="M170" s="202" t="s">
        <v>1</v>
      </c>
      <c r="N170" s="203" t="s">
        <v>40</v>
      </c>
      <c r="O170" s="70"/>
      <c r="P170" s="204">
        <f>O170*H170</f>
        <v>0</v>
      </c>
      <c r="Q170" s="204">
        <v>0</v>
      </c>
      <c r="R170" s="204">
        <f>Q170*H170</f>
        <v>0</v>
      </c>
      <c r="S170" s="204">
        <v>0</v>
      </c>
      <c r="T170" s="205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06" t="s">
        <v>135</v>
      </c>
      <c r="AT170" s="206" t="s">
        <v>131</v>
      </c>
      <c r="AU170" s="206" t="s">
        <v>82</v>
      </c>
      <c r="AY170" s="16" t="s">
        <v>130</v>
      </c>
      <c r="BE170" s="207">
        <f>IF(N170="základní",J170,0)</f>
        <v>0</v>
      </c>
      <c r="BF170" s="207">
        <f>IF(N170="snížená",J170,0)</f>
        <v>0</v>
      </c>
      <c r="BG170" s="207">
        <f>IF(N170="zákl. přenesená",J170,0)</f>
        <v>0</v>
      </c>
      <c r="BH170" s="207">
        <f>IF(N170="sníž. přenesená",J170,0)</f>
        <v>0</v>
      </c>
      <c r="BI170" s="207">
        <f>IF(N170="nulová",J170,0)</f>
        <v>0</v>
      </c>
      <c r="BJ170" s="16" t="s">
        <v>82</v>
      </c>
      <c r="BK170" s="207">
        <f>ROUND(I170*H170,2)</f>
        <v>0</v>
      </c>
      <c r="BL170" s="16" t="s">
        <v>135</v>
      </c>
      <c r="BM170" s="206" t="s">
        <v>200</v>
      </c>
    </row>
    <row r="171" spans="1:65" s="14" customFormat="1" ht="11.25">
      <c r="B171" s="231"/>
      <c r="C171" s="232"/>
      <c r="D171" s="210" t="s">
        <v>136</v>
      </c>
      <c r="E171" s="233" t="s">
        <v>1</v>
      </c>
      <c r="F171" s="234" t="s">
        <v>185</v>
      </c>
      <c r="G171" s="232"/>
      <c r="H171" s="233" t="s">
        <v>1</v>
      </c>
      <c r="I171" s="235"/>
      <c r="J171" s="232"/>
      <c r="K171" s="232"/>
      <c r="L171" s="236"/>
      <c r="M171" s="237"/>
      <c r="N171" s="238"/>
      <c r="O171" s="238"/>
      <c r="P171" s="238"/>
      <c r="Q171" s="238"/>
      <c r="R171" s="238"/>
      <c r="S171" s="238"/>
      <c r="T171" s="239"/>
      <c r="AT171" s="240" t="s">
        <v>136</v>
      </c>
      <c r="AU171" s="240" t="s">
        <v>82</v>
      </c>
      <c r="AV171" s="14" t="s">
        <v>82</v>
      </c>
      <c r="AW171" s="14" t="s">
        <v>32</v>
      </c>
      <c r="AX171" s="14" t="s">
        <v>75</v>
      </c>
      <c r="AY171" s="240" t="s">
        <v>130</v>
      </c>
    </row>
    <row r="172" spans="1:65" s="12" customFormat="1" ht="11.25">
      <c r="B172" s="208"/>
      <c r="C172" s="209"/>
      <c r="D172" s="210" t="s">
        <v>136</v>
      </c>
      <c r="E172" s="211" t="s">
        <v>1</v>
      </c>
      <c r="F172" s="212" t="s">
        <v>450</v>
      </c>
      <c r="G172" s="209"/>
      <c r="H172" s="213">
        <v>12</v>
      </c>
      <c r="I172" s="214"/>
      <c r="J172" s="209"/>
      <c r="K172" s="209"/>
      <c r="L172" s="215"/>
      <c r="M172" s="216"/>
      <c r="N172" s="217"/>
      <c r="O172" s="217"/>
      <c r="P172" s="217"/>
      <c r="Q172" s="217"/>
      <c r="R172" s="217"/>
      <c r="S172" s="217"/>
      <c r="T172" s="218"/>
      <c r="AT172" s="219" t="s">
        <v>136</v>
      </c>
      <c r="AU172" s="219" t="s">
        <v>82</v>
      </c>
      <c r="AV172" s="12" t="s">
        <v>84</v>
      </c>
      <c r="AW172" s="12" t="s">
        <v>32</v>
      </c>
      <c r="AX172" s="12" t="s">
        <v>75</v>
      </c>
      <c r="AY172" s="219" t="s">
        <v>130</v>
      </c>
    </row>
    <row r="173" spans="1:65" s="13" customFormat="1" ht="11.25">
      <c r="B173" s="220"/>
      <c r="C173" s="221"/>
      <c r="D173" s="210" t="s">
        <v>136</v>
      </c>
      <c r="E173" s="222" t="s">
        <v>1</v>
      </c>
      <c r="F173" s="223" t="s">
        <v>138</v>
      </c>
      <c r="G173" s="221"/>
      <c r="H173" s="224">
        <v>12</v>
      </c>
      <c r="I173" s="225"/>
      <c r="J173" s="221"/>
      <c r="K173" s="221"/>
      <c r="L173" s="226"/>
      <c r="M173" s="227"/>
      <c r="N173" s="228"/>
      <c r="O173" s="228"/>
      <c r="P173" s="228"/>
      <c r="Q173" s="228"/>
      <c r="R173" s="228"/>
      <c r="S173" s="228"/>
      <c r="T173" s="229"/>
      <c r="AT173" s="230" t="s">
        <v>136</v>
      </c>
      <c r="AU173" s="230" t="s">
        <v>82</v>
      </c>
      <c r="AV173" s="13" t="s">
        <v>135</v>
      </c>
      <c r="AW173" s="13" t="s">
        <v>32</v>
      </c>
      <c r="AX173" s="13" t="s">
        <v>82</v>
      </c>
      <c r="AY173" s="230" t="s">
        <v>130</v>
      </c>
    </row>
    <row r="174" spans="1:65" s="2" customFormat="1" ht="16.5" customHeight="1">
      <c r="A174" s="33"/>
      <c r="B174" s="34"/>
      <c r="C174" s="194" t="s">
        <v>8</v>
      </c>
      <c r="D174" s="194" t="s">
        <v>131</v>
      </c>
      <c r="E174" s="195" t="s">
        <v>202</v>
      </c>
      <c r="F174" s="196" t="s">
        <v>203</v>
      </c>
      <c r="G174" s="197" t="s">
        <v>199</v>
      </c>
      <c r="H174" s="198">
        <v>12</v>
      </c>
      <c r="I174" s="199"/>
      <c r="J174" s="200">
        <f>ROUND(I174*H174,2)</f>
        <v>0</v>
      </c>
      <c r="K174" s="201"/>
      <c r="L174" s="38"/>
      <c r="M174" s="202" t="s">
        <v>1</v>
      </c>
      <c r="N174" s="203" t="s">
        <v>40</v>
      </c>
      <c r="O174" s="70"/>
      <c r="P174" s="204">
        <f>O174*H174</f>
        <v>0</v>
      </c>
      <c r="Q174" s="204">
        <v>0</v>
      </c>
      <c r="R174" s="204">
        <f>Q174*H174</f>
        <v>0</v>
      </c>
      <c r="S174" s="204">
        <v>0</v>
      </c>
      <c r="T174" s="205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06" t="s">
        <v>135</v>
      </c>
      <c r="AT174" s="206" t="s">
        <v>131</v>
      </c>
      <c r="AU174" s="206" t="s">
        <v>82</v>
      </c>
      <c r="AY174" s="16" t="s">
        <v>130</v>
      </c>
      <c r="BE174" s="207">
        <f>IF(N174="základní",J174,0)</f>
        <v>0</v>
      </c>
      <c r="BF174" s="207">
        <f>IF(N174="snížená",J174,0)</f>
        <v>0</v>
      </c>
      <c r="BG174" s="207">
        <f>IF(N174="zákl. přenesená",J174,0)</f>
        <v>0</v>
      </c>
      <c r="BH174" s="207">
        <f>IF(N174="sníž. přenesená",J174,0)</f>
        <v>0</v>
      </c>
      <c r="BI174" s="207">
        <f>IF(N174="nulová",J174,0)</f>
        <v>0</v>
      </c>
      <c r="BJ174" s="16" t="s">
        <v>82</v>
      </c>
      <c r="BK174" s="207">
        <f>ROUND(I174*H174,2)</f>
        <v>0</v>
      </c>
      <c r="BL174" s="16" t="s">
        <v>135</v>
      </c>
      <c r="BM174" s="206" t="s">
        <v>204</v>
      </c>
    </row>
    <row r="175" spans="1:65" s="14" customFormat="1" ht="11.25">
      <c r="B175" s="231"/>
      <c r="C175" s="232"/>
      <c r="D175" s="210" t="s">
        <v>136</v>
      </c>
      <c r="E175" s="233" t="s">
        <v>1</v>
      </c>
      <c r="F175" s="234" t="s">
        <v>185</v>
      </c>
      <c r="G175" s="232"/>
      <c r="H175" s="233" t="s">
        <v>1</v>
      </c>
      <c r="I175" s="235"/>
      <c r="J175" s="232"/>
      <c r="K175" s="232"/>
      <c r="L175" s="236"/>
      <c r="M175" s="237"/>
      <c r="N175" s="238"/>
      <c r="O175" s="238"/>
      <c r="P175" s="238"/>
      <c r="Q175" s="238"/>
      <c r="R175" s="238"/>
      <c r="S175" s="238"/>
      <c r="T175" s="239"/>
      <c r="AT175" s="240" t="s">
        <v>136</v>
      </c>
      <c r="AU175" s="240" t="s">
        <v>82</v>
      </c>
      <c r="AV175" s="14" t="s">
        <v>82</v>
      </c>
      <c r="AW175" s="14" t="s">
        <v>32</v>
      </c>
      <c r="AX175" s="14" t="s">
        <v>75</v>
      </c>
      <c r="AY175" s="240" t="s">
        <v>130</v>
      </c>
    </row>
    <row r="176" spans="1:65" s="12" customFormat="1" ht="11.25">
      <c r="B176" s="208"/>
      <c r="C176" s="209"/>
      <c r="D176" s="210" t="s">
        <v>136</v>
      </c>
      <c r="E176" s="211" t="s">
        <v>1</v>
      </c>
      <c r="F176" s="212" t="s">
        <v>450</v>
      </c>
      <c r="G176" s="209"/>
      <c r="H176" s="213">
        <v>12</v>
      </c>
      <c r="I176" s="214"/>
      <c r="J176" s="209"/>
      <c r="K176" s="209"/>
      <c r="L176" s="215"/>
      <c r="M176" s="216"/>
      <c r="N176" s="217"/>
      <c r="O176" s="217"/>
      <c r="P176" s="217"/>
      <c r="Q176" s="217"/>
      <c r="R176" s="217"/>
      <c r="S176" s="217"/>
      <c r="T176" s="218"/>
      <c r="AT176" s="219" t="s">
        <v>136</v>
      </c>
      <c r="AU176" s="219" t="s">
        <v>82</v>
      </c>
      <c r="AV176" s="12" t="s">
        <v>84</v>
      </c>
      <c r="AW176" s="12" t="s">
        <v>32</v>
      </c>
      <c r="AX176" s="12" t="s">
        <v>75</v>
      </c>
      <c r="AY176" s="219" t="s">
        <v>130</v>
      </c>
    </row>
    <row r="177" spans="1:65" s="13" customFormat="1" ht="11.25">
      <c r="B177" s="220"/>
      <c r="C177" s="221"/>
      <c r="D177" s="210" t="s">
        <v>136</v>
      </c>
      <c r="E177" s="222" t="s">
        <v>1</v>
      </c>
      <c r="F177" s="223" t="s">
        <v>138</v>
      </c>
      <c r="G177" s="221"/>
      <c r="H177" s="224">
        <v>12</v>
      </c>
      <c r="I177" s="225"/>
      <c r="J177" s="221"/>
      <c r="K177" s="221"/>
      <c r="L177" s="226"/>
      <c r="M177" s="227"/>
      <c r="N177" s="228"/>
      <c r="O177" s="228"/>
      <c r="P177" s="228"/>
      <c r="Q177" s="228"/>
      <c r="R177" s="228"/>
      <c r="S177" s="228"/>
      <c r="T177" s="229"/>
      <c r="AT177" s="230" t="s">
        <v>136</v>
      </c>
      <c r="AU177" s="230" t="s">
        <v>82</v>
      </c>
      <c r="AV177" s="13" t="s">
        <v>135</v>
      </c>
      <c r="AW177" s="13" t="s">
        <v>32</v>
      </c>
      <c r="AX177" s="13" t="s">
        <v>82</v>
      </c>
      <c r="AY177" s="230" t="s">
        <v>130</v>
      </c>
    </row>
    <row r="178" spans="1:65" s="2" customFormat="1" ht="16.5" customHeight="1">
      <c r="A178" s="33"/>
      <c r="B178" s="34"/>
      <c r="C178" s="194" t="s">
        <v>169</v>
      </c>
      <c r="D178" s="194" t="s">
        <v>131</v>
      </c>
      <c r="E178" s="195" t="s">
        <v>205</v>
      </c>
      <c r="F178" s="196" t="s">
        <v>206</v>
      </c>
      <c r="G178" s="197" t="s">
        <v>199</v>
      </c>
      <c r="H178" s="198">
        <v>12</v>
      </c>
      <c r="I178" s="199"/>
      <c r="J178" s="200">
        <f>ROUND(I178*H178,2)</f>
        <v>0</v>
      </c>
      <c r="K178" s="201"/>
      <c r="L178" s="38"/>
      <c r="M178" s="202" t="s">
        <v>1</v>
      </c>
      <c r="N178" s="203" t="s">
        <v>40</v>
      </c>
      <c r="O178" s="70"/>
      <c r="P178" s="204">
        <f>O178*H178</f>
        <v>0</v>
      </c>
      <c r="Q178" s="204">
        <v>0</v>
      </c>
      <c r="R178" s="204">
        <f>Q178*H178</f>
        <v>0</v>
      </c>
      <c r="S178" s="204">
        <v>0</v>
      </c>
      <c r="T178" s="205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06" t="s">
        <v>135</v>
      </c>
      <c r="AT178" s="206" t="s">
        <v>131</v>
      </c>
      <c r="AU178" s="206" t="s">
        <v>82</v>
      </c>
      <c r="AY178" s="16" t="s">
        <v>130</v>
      </c>
      <c r="BE178" s="207">
        <f>IF(N178="základní",J178,0)</f>
        <v>0</v>
      </c>
      <c r="BF178" s="207">
        <f>IF(N178="snížená",J178,0)</f>
        <v>0</v>
      </c>
      <c r="BG178" s="207">
        <f>IF(N178="zákl. přenesená",J178,0)</f>
        <v>0</v>
      </c>
      <c r="BH178" s="207">
        <f>IF(N178="sníž. přenesená",J178,0)</f>
        <v>0</v>
      </c>
      <c r="BI178" s="207">
        <f>IF(N178="nulová",J178,0)</f>
        <v>0</v>
      </c>
      <c r="BJ178" s="16" t="s">
        <v>82</v>
      </c>
      <c r="BK178" s="207">
        <f>ROUND(I178*H178,2)</f>
        <v>0</v>
      </c>
      <c r="BL178" s="16" t="s">
        <v>135</v>
      </c>
      <c r="BM178" s="206" t="s">
        <v>207</v>
      </c>
    </row>
    <row r="179" spans="1:65" s="12" customFormat="1" ht="11.25">
      <c r="B179" s="208"/>
      <c r="C179" s="209"/>
      <c r="D179" s="210" t="s">
        <v>136</v>
      </c>
      <c r="E179" s="211" t="s">
        <v>1</v>
      </c>
      <c r="F179" s="212" t="s">
        <v>451</v>
      </c>
      <c r="G179" s="209"/>
      <c r="H179" s="213">
        <v>12</v>
      </c>
      <c r="I179" s="214"/>
      <c r="J179" s="209"/>
      <c r="K179" s="209"/>
      <c r="L179" s="215"/>
      <c r="M179" s="216"/>
      <c r="N179" s="217"/>
      <c r="O179" s="217"/>
      <c r="P179" s="217"/>
      <c r="Q179" s="217"/>
      <c r="R179" s="217"/>
      <c r="S179" s="217"/>
      <c r="T179" s="218"/>
      <c r="AT179" s="219" t="s">
        <v>136</v>
      </c>
      <c r="AU179" s="219" t="s">
        <v>82</v>
      </c>
      <c r="AV179" s="12" t="s">
        <v>84</v>
      </c>
      <c r="AW179" s="12" t="s">
        <v>32</v>
      </c>
      <c r="AX179" s="12" t="s">
        <v>75</v>
      </c>
      <c r="AY179" s="219" t="s">
        <v>130</v>
      </c>
    </row>
    <row r="180" spans="1:65" s="13" customFormat="1" ht="11.25">
      <c r="B180" s="220"/>
      <c r="C180" s="221"/>
      <c r="D180" s="210" t="s">
        <v>136</v>
      </c>
      <c r="E180" s="222" t="s">
        <v>1</v>
      </c>
      <c r="F180" s="223" t="s">
        <v>138</v>
      </c>
      <c r="G180" s="221"/>
      <c r="H180" s="224">
        <v>12</v>
      </c>
      <c r="I180" s="225"/>
      <c r="J180" s="221"/>
      <c r="K180" s="221"/>
      <c r="L180" s="226"/>
      <c r="M180" s="227"/>
      <c r="N180" s="228"/>
      <c r="O180" s="228"/>
      <c r="P180" s="228"/>
      <c r="Q180" s="228"/>
      <c r="R180" s="228"/>
      <c r="S180" s="228"/>
      <c r="T180" s="229"/>
      <c r="AT180" s="230" t="s">
        <v>136</v>
      </c>
      <c r="AU180" s="230" t="s">
        <v>82</v>
      </c>
      <c r="AV180" s="13" t="s">
        <v>135</v>
      </c>
      <c r="AW180" s="13" t="s">
        <v>32</v>
      </c>
      <c r="AX180" s="13" t="s">
        <v>82</v>
      </c>
      <c r="AY180" s="230" t="s">
        <v>130</v>
      </c>
    </row>
    <row r="181" spans="1:65" s="11" customFormat="1" ht="25.9" customHeight="1">
      <c r="B181" s="180"/>
      <c r="C181" s="181"/>
      <c r="D181" s="182" t="s">
        <v>74</v>
      </c>
      <c r="E181" s="183" t="s">
        <v>84</v>
      </c>
      <c r="F181" s="183" t="s">
        <v>209</v>
      </c>
      <c r="G181" s="181"/>
      <c r="H181" s="181"/>
      <c r="I181" s="184"/>
      <c r="J181" s="185">
        <f>BK181</f>
        <v>0</v>
      </c>
      <c r="K181" s="181"/>
      <c r="L181" s="186"/>
      <c r="M181" s="187"/>
      <c r="N181" s="188"/>
      <c r="O181" s="188"/>
      <c r="P181" s="189">
        <f>SUM(P182:P194)</f>
        <v>0</v>
      </c>
      <c r="Q181" s="188"/>
      <c r="R181" s="189">
        <f>SUM(R182:R194)</f>
        <v>0</v>
      </c>
      <c r="S181" s="188"/>
      <c r="T181" s="190">
        <f>SUM(T182:T194)</f>
        <v>0</v>
      </c>
      <c r="AR181" s="191" t="s">
        <v>82</v>
      </c>
      <c r="AT181" s="192" t="s">
        <v>74</v>
      </c>
      <c r="AU181" s="192" t="s">
        <v>75</v>
      </c>
      <c r="AY181" s="191" t="s">
        <v>130</v>
      </c>
      <c r="BK181" s="193">
        <f>SUM(BK182:BK194)</f>
        <v>0</v>
      </c>
    </row>
    <row r="182" spans="1:65" s="2" customFormat="1" ht="24" customHeight="1">
      <c r="A182" s="33"/>
      <c r="B182" s="34"/>
      <c r="C182" s="194" t="s">
        <v>210</v>
      </c>
      <c r="D182" s="194" t="s">
        <v>131</v>
      </c>
      <c r="E182" s="195" t="s">
        <v>211</v>
      </c>
      <c r="F182" s="196" t="s">
        <v>212</v>
      </c>
      <c r="G182" s="197" t="s">
        <v>134</v>
      </c>
      <c r="H182" s="198">
        <v>18.399999999999999</v>
      </c>
      <c r="I182" s="199"/>
      <c r="J182" s="200">
        <f>ROUND(I182*H182,2)</f>
        <v>0</v>
      </c>
      <c r="K182" s="201"/>
      <c r="L182" s="38"/>
      <c r="M182" s="202" t="s">
        <v>1</v>
      </c>
      <c r="N182" s="203" t="s">
        <v>40</v>
      </c>
      <c r="O182" s="70"/>
      <c r="P182" s="204">
        <f>O182*H182</f>
        <v>0</v>
      </c>
      <c r="Q182" s="204">
        <v>0</v>
      </c>
      <c r="R182" s="204">
        <f>Q182*H182</f>
        <v>0</v>
      </c>
      <c r="S182" s="204">
        <v>0</v>
      </c>
      <c r="T182" s="205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06" t="s">
        <v>135</v>
      </c>
      <c r="AT182" s="206" t="s">
        <v>131</v>
      </c>
      <c r="AU182" s="206" t="s">
        <v>82</v>
      </c>
      <c r="AY182" s="16" t="s">
        <v>130</v>
      </c>
      <c r="BE182" s="207">
        <f>IF(N182="základní",J182,0)</f>
        <v>0</v>
      </c>
      <c r="BF182" s="207">
        <f>IF(N182="snížená",J182,0)</f>
        <v>0</v>
      </c>
      <c r="BG182" s="207">
        <f>IF(N182="zákl. přenesená",J182,0)</f>
        <v>0</v>
      </c>
      <c r="BH182" s="207">
        <f>IF(N182="sníž. přenesená",J182,0)</f>
        <v>0</v>
      </c>
      <c r="BI182" s="207">
        <f>IF(N182="nulová",J182,0)</f>
        <v>0</v>
      </c>
      <c r="BJ182" s="16" t="s">
        <v>82</v>
      </c>
      <c r="BK182" s="207">
        <f>ROUND(I182*H182,2)</f>
        <v>0</v>
      </c>
      <c r="BL182" s="16" t="s">
        <v>135</v>
      </c>
      <c r="BM182" s="206" t="s">
        <v>213</v>
      </c>
    </row>
    <row r="183" spans="1:65" s="12" customFormat="1" ht="11.25">
      <c r="B183" s="208"/>
      <c r="C183" s="209"/>
      <c r="D183" s="210" t="s">
        <v>136</v>
      </c>
      <c r="E183" s="211" t="s">
        <v>1</v>
      </c>
      <c r="F183" s="212" t="s">
        <v>452</v>
      </c>
      <c r="G183" s="209"/>
      <c r="H183" s="213">
        <v>18.399999999999999</v>
      </c>
      <c r="I183" s="214"/>
      <c r="J183" s="209"/>
      <c r="K183" s="209"/>
      <c r="L183" s="215"/>
      <c r="M183" s="216"/>
      <c r="N183" s="217"/>
      <c r="O183" s="217"/>
      <c r="P183" s="217"/>
      <c r="Q183" s="217"/>
      <c r="R183" s="217"/>
      <c r="S183" s="217"/>
      <c r="T183" s="218"/>
      <c r="AT183" s="219" t="s">
        <v>136</v>
      </c>
      <c r="AU183" s="219" t="s">
        <v>82</v>
      </c>
      <c r="AV183" s="12" t="s">
        <v>84</v>
      </c>
      <c r="AW183" s="12" t="s">
        <v>32</v>
      </c>
      <c r="AX183" s="12" t="s">
        <v>75</v>
      </c>
      <c r="AY183" s="219" t="s">
        <v>130</v>
      </c>
    </row>
    <row r="184" spans="1:65" s="13" customFormat="1" ht="11.25">
      <c r="B184" s="220"/>
      <c r="C184" s="221"/>
      <c r="D184" s="210" t="s">
        <v>136</v>
      </c>
      <c r="E184" s="222" t="s">
        <v>1</v>
      </c>
      <c r="F184" s="223" t="s">
        <v>138</v>
      </c>
      <c r="G184" s="221"/>
      <c r="H184" s="224">
        <v>18.399999999999999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136</v>
      </c>
      <c r="AU184" s="230" t="s">
        <v>82</v>
      </c>
      <c r="AV184" s="13" t="s">
        <v>135</v>
      </c>
      <c r="AW184" s="13" t="s">
        <v>32</v>
      </c>
      <c r="AX184" s="13" t="s">
        <v>82</v>
      </c>
      <c r="AY184" s="230" t="s">
        <v>130</v>
      </c>
    </row>
    <row r="185" spans="1:65" s="2" customFormat="1" ht="16.5" customHeight="1">
      <c r="A185" s="33"/>
      <c r="B185" s="34"/>
      <c r="C185" s="194" t="s">
        <v>175</v>
      </c>
      <c r="D185" s="194" t="s">
        <v>131</v>
      </c>
      <c r="E185" s="195" t="s">
        <v>215</v>
      </c>
      <c r="F185" s="196" t="s">
        <v>216</v>
      </c>
      <c r="G185" s="197" t="s">
        <v>134</v>
      </c>
      <c r="H185" s="198">
        <v>5.0000000000000001E-3</v>
      </c>
      <c r="I185" s="199"/>
      <c r="J185" s="200">
        <f>ROUND(I185*H185,2)</f>
        <v>0</v>
      </c>
      <c r="K185" s="201"/>
      <c r="L185" s="38"/>
      <c r="M185" s="202" t="s">
        <v>1</v>
      </c>
      <c r="N185" s="203" t="s">
        <v>40</v>
      </c>
      <c r="O185" s="70"/>
      <c r="P185" s="204">
        <f>O185*H185</f>
        <v>0</v>
      </c>
      <c r="Q185" s="204">
        <v>0</v>
      </c>
      <c r="R185" s="204">
        <f>Q185*H185</f>
        <v>0</v>
      </c>
      <c r="S185" s="204">
        <v>0</v>
      </c>
      <c r="T185" s="205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06" t="s">
        <v>135</v>
      </c>
      <c r="AT185" s="206" t="s">
        <v>131</v>
      </c>
      <c r="AU185" s="206" t="s">
        <v>82</v>
      </c>
      <c r="AY185" s="16" t="s">
        <v>130</v>
      </c>
      <c r="BE185" s="207">
        <f>IF(N185="základní",J185,0)</f>
        <v>0</v>
      </c>
      <c r="BF185" s="207">
        <f>IF(N185="snížená",J185,0)</f>
        <v>0</v>
      </c>
      <c r="BG185" s="207">
        <f>IF(N185="zákl. přenesená",J185,0)</f>
        <v>0</v>
      </c>
      <c r="BH185" s="207">
        <f>IF(N185="sníž. přenesená",J185,0)</f>
        <v>0</v>
      </c>
      <c r="BI185" s="207">
        <f>IF(N185="nulová",J185,0)</f>
        <v>0</v>
      </c>
      <c r="BJ185" s="16" t="s">
        <v>82</v>
      </c>
      <c r="BK185" s="207">
        <f>ROUND(I185*H185,2)</f>
        <v>0</v>
      </c>
      <c r="BL185" s="16" t="s">
        <v>135</v>
      </c>
      <c r="BM185" s="206" t="s">
        <v>217</v>
      </c>
    </row>
    <row r="186" spans="1:65" s="14" customFormat="1" ht="11.25">
      <c r="B186" s="231"/>
      <c r="C186" s="232"/>
      <c r="D186" s="210" t="s">
        <v>136</v>
      </c>
      <c r="E186" s="233" t="s">
        <v>1</v>
      </c>
      <c r="F186" s="234" t="s">
        <v>185</v>
      </c>
      <c r="G186" s="232"/>
      <c r="H186" s="233" t="s">
        <v>1</v>
      </c>
      <c r="I186" s="235"/>
      <c r="J186" s="232"/>
      <c r="K186" s="232"/>
      <c r="L186" s="236"/>
      <c r="M186" s="237"/>
      <c r="N186" s="238"/>
      <c r="O186" s="238"/>
      <c r="P186" s="238"/>
      <c r="Q186" s="238"/>
      <c r="R186" s="238"/>
      <c r="S186" s="238"/>
      <c r="T186" s="239"/>
      <c r="AT186" s="240" t="s">
        <v>136</v>
      </c>
      <c r="AU186" s="240" t="s">
        <v>82</v>
      </c>
      <c r="AV186" s="14" t="s">
        <v>82</v>
      </c>
      <c r="AW186" s="14" t="s">
        <v>32</v>
      </c>
      <c r="AX186" s="14" t="s">
        <v>75</v>
      </c>
      <c r="AY186" s="240" t="s">
        <v>130</v>
      </c>
    </row>
    <row r="187" spans="1:65" s="12" customFormat="1" ht="11.25">
      <c r="B187" s="208"/>
      <c r="C187" s="209"/>
      <c r="D187" s="210" t="s">
        <v>136</v>
      </c>
      <c r="E187" s="211" t="s">
        <v>1</v>
      </c>
      <c r="F187" s="212" t="s">
        <v>453</v>
      </c>
      <c r="G187" s="209"/>
      <c r="H187" s="213">
        <v>5.0000000000000001E-3</v>
      </c>
      <c r="I187" s="214"/>
      <c r="J187" s="209"/>
      <c r="K187" s="209"/>
      <c r="L187" s="215"/>
      <c r="M187" s="216"/>
      <c r="N187" s="217"/>
      <c r="O187" s="217"/>
      <c r="P187" s="217"/>
      <c r="Q187" s="217"/>
      <c r="R187" s="217"/>
      <c r="S187" s="217"/>
      <c r="T187" s="218"/>
      <c r="AT187" s="219" t="s">
        <v>136</v>
      </c>
      <c r="AU187" s="219" t="s">
        <v>82</v>
      </c>
      <c r="AV187" s="12" t="s">
        <v>84</v>
      </c>
      <c r="AW187" s="12" t="s">
        <v>32</v>
      </c>
      <c r="AX187" s="12" t="s">
        <v>75</v>
      </c>
      <c r="AY187" s="219" t="s">
        <v>130</v>
      </c>
    </row>
    <row r="188" spans="1:65" s="13" customFormat="1" ht="11.25">
      <c r="B188" s="220"/>
      <c r="C188" s="221"/>
      <c r="D188" s="210" t="s">
        <v>136</v>
      </c>
      <c r="E188" s="222" t="s">
        <v>1</v>
      </c>
      <c r="F188" s="223" t="s">
        <v>138</v>
      </c>
      <c r="G188" s="221"/>
      <c r="H188" s="224">
        <v>5.0000000000000001E-3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136</v>
      </c>
      <c r="AU188" s="230" t="s">
        <v>82</v>
      </c>
      <c r="AV188" s="13" t="s">
        <v>135</v>
      </c>
      <c r="AW188" s="13" t="s">
        <v>32</v>
      </c>
      <c r="AX188" s="13" t="s">
        <v>82</v>
      </c>
      <c r="AY188" s="230" t="s">
        <v>130</v>
      </c>
    </row>
    <row r="189" spans="1:65" s="2" customFormat="1" ht="16.5" customHeight="1">
      <c r="A189" s="33"/>
      <c r="B189" s="34"/>
      <c r="C189" s="194" t="s">
        <v>219</v>
      </c>
      <c r="D189" s="194" t="s">
        <v>131</v>
      </c>
      <c r="E189" s="195" t="s">
        <v>220</v>
      </c>
      <c r="F189" s="196" t="s">
        <v>221</v>
      </c>
      <c r="G189" s="197" t="s">
        <v>134</v>
      </c>
      <c r="H189" s="198">
        <v>24.948</v>
      </c>
      <c r="I189" s="199"/>
      <c r="J189" s="200">
        <f>ROUND(I189*H189,2)</f>
        <v>0</v>
      </c>
      <c r="K189" s="201"/>
      <c r="L189" s="38"/>
      <c r="M189" s="202" t="s">
        <v>1</v>
      </c>
      <c r="N189" s="203" t="s">
        <v>40</v>
      </c>
      <c r="O189" s="70"/>
      <c r="P189" s="204">
        <f>O189*H189</f>
        <v>0</v>
      </c>
      <c r="Q189" s="204">
        <v>0</v>
      </c>
      <c r="R189" s="204">
        <f>Q189*H189</f>
        <v>0</v>
      </c>
      <c r="S189" s="204">
        <v>0</v>
      </c>
      <c r="T189" s="205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06" t="s">
        <v>135</v>
      </c>
      <c r="AT189" s="206" t="s">
        <v>131</v>
      </c>
      <c r="AU189" s="206" t="s">
        <v>82</v>
      </c>
      <c r="AY189" s="16" t="s">
        <v>130</v>
      </c>
      <c r="BE189" s="207">
        <f>IF(N189="základní",J189,0)</f>
        <v>0</v>
      </c>
      <c r="BF189" s="207">
        <f>IF(N189="snížená",J189,0)</f>
        <v>0</v>
      </c>
      <c r="BG189" s="207">
        <f>IF(N189="zákl. přenesená",J189,0)</f>
        <v>0</v>
      </c>
      <c r="BH189" s="207">
        <f>IF(N189="sníž. přenesená",J189,0)</f>
        <v>0</v>
      </c>
      <c r="BI189" s="207">
        <f>IF(N189="nulová",J189,0)</f>
        <v>0</v>
      </c>
      <c r="BJ189" s="16" t="s">
        <v>82</v>
      </c>
      <c r="BK189" s="207">
        <f>ROUND(I189*H189,2)</f>
        <v>0</v>
      </c>
      <c r="BL189" s="16" t="s">
        <v>135</v>
      </c>
      <c r="BM189" s="206" t="s">
        <v>222</v>
      </c>
    </row>
    <row r="190" spans="1:65" s="12" customFormat="1" ht="11.25">
      <c r="B190" s="208"/>
      <c r="C190" s="209"/>
      <c r="D190" s="210" t="s">
        <v>136</v>
      </c>
      <c r="E190" s="211" t="s">
        <v>1</v>
      </c>
      <c r="F190" s="212" t="s">
        <v>454</v>
      </c>
      <c r="G190" s="209"/>
      <c r="H190" s="213">
        <v>24.948</v>
      </c>
      <c r="I190" s="214"/>
      <c r="J190" s="209"/>
      <c r="K190" s="209"/>
      <c r="L190" s="215"/>
      <c r="M190" s="216"/>
      <c r="N190" s="217"/>
      <c r="O190" s="217"/>
      <c r="P190" s="217"/>
      <c r="Q190" s="217"/>
      <c r="R190" s="217"/>
      <c r="S190" s="217"/>
      <c r="T190" s="218"/>
      <c r="AT190" s="219" t="s">
        <v>136</v>
      </c>
      <c r="AU190" s="219" t="s">
        <v>82</v>
      </c>
      <c r="AV190" s="12" t="s">
        <v>84</v>
      </c>
      <c r="AW190" s="12" t="s">
        <v>32</v>
      </c>
      <c r="AX190" s="12" t="s">
        <v>75</v>
      </c>
      <c r="AY190" s="219" t="s">
        <v>130</v>
      </c>
    </row>
    <row r="191" spans="1:65" s="13" customFormat="1" ht="11.25">
      <c r="B191" s="220"/>
      <c r="C191" s="221"/>
      <c r="D191" s="210" t="s">
        <v>136</v>
      </c>
      <c r="E191" s="222" t="s">
        <v>1</v>
      </c>
      <c r="F191" s="223" t="s">
        <v>138</v>
      </c>
      <c r="G191" s="221"/>
      <c r="H191" s="224">
        <v>24.948</v>
      </c>
      <c r="I191" s="225"/>
      <c r="J191" s="221"/>
      <c r="K191" s="221"/>
      <c r="L191" s="226"/>
      <c r="M191" s="227"/>
      <c r="N191" s="228"/>
      <c r="O191" s="228"/>
      <c r="P191" s="228"/>
      <c r="Q191" s="228"/>
      <c r="R191" s="228"/>
      <c r="S191" s="228"/>
      <c r="T191" s="229"/>
      <c r="AT191" s="230" t="s">
        <v>136</v>
      </c>
      <c r="AU191" s="230" t="s">
        <v>82</v>
      </c>
      <c r="AV191" s="13" t="s">
        <v>135</v>
      </c>
      <c r="AW191" s="13" t="s">
        <v>32</v>
      </c>
      <c r="AX191" s="13" t="s">
        <v>82</v>
      </c>
      <c r="AY191" s="230" t="s">
        <v>130</v>
      </c>
    </row>
    <row r="192" spans="1:65" s="2" customFormat="1" ht="24" customHeight="1">
      <c r="A192" s="33"/>
      <c r="B192" s="34"/>
      <c r="C192" s="194" t="s">
        <v>179</v>
      </c>
      <c r="D192" s="194" t="s">
        <v>131</v>
      </c>
      <c r="E192" s="195" t="s">
        <v>224</v>
      </c>
      <c r="F192" s="196" t="s">
        <v>225</v>
      </c>
      <c r="G192" s="197" t="s">
        <v>226</v>
      </c>
      <c r="H192" s="198">
        <v>120</v>
      </c>
      <c r="I192" s="199"/>
      <c r="J192" s="200">
        <f>ROUND(I192*H192,2)</f>
        <v>0</v>
      </c>
      <c r="K192" s="201"/>
      <c r="L192" s="38"/>
      <c r="M192" s="202" t="s">
        <v>1</v>
      </c>
      <c r="N192" s="203" t="s">
        <v>40</v>
      </c>
      <c r="O192" s="70"/>
      <c r="P192" s="204">
        <f>O192*H192</f>
        <v>0</v>
      </c>
      <c r="Q192" s="204">
        <v>0</v>
      </c>
      <c r="R192" s="204">
        <f>Q192*H192</f>
        <v>0</v>
      </c>
      <c r="S192" s="204">
        <v>0</v>
      </c>
      <c r="T192" s="205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06" t="s">
        <v>135</v>
      </c>
      <c r="AT192" s="206" t="s">
        <v>131</v>
      </c>
      <c r="AU192" s="206" t="s">
        <v>82</v>
      </c>
      <c r="AY192" s="16" t="s">
        <v>130</v>
      </c>
      <c r="BE192" s="207">
        <f>IF(N192="základní",J192,0)</f>
        <v>0</v>
      </c>
      <c r="BF192" s="207">
        <f>IF(N192="snížená",J192,0)</f>
        <v>0</v>
      </c>
      <c r="BG192" s="207">
        <f>IF(N192="zákl. přenesená",J192,0)</f>
        <v>0</v>
      </c>
      <c r="BH192" s="207">
        <f>IF(N192="sníž. přenesená",J192,0)</f>
        <v>0</v>
      </c>
      <c r="BI192" s="207">
        <f>IF(N192="nulová",J192,0)</f>
        <v>0</v>
      </c>
      <c r="BJ192" s="16" t="s">
        <v>82</v>
      </c>
      <c r="BK192" s="207">
        <f>ROUND(I192*H192,2)</f>
        <v>0</v>
      </c>
      <c r="BL192" s="16" t="s">
        <v>135</v>
      </c>
      <c r="BM192" s="206" t="s">
        <v>227</v>
      </c>
    </row>
    <row r="193" spans="1:65" s="12" customFormat="1" ht="11.25">
      <c r="B193" s="208"/>
      <c r="C193" s="209"/>
      <c r="D193" s="210" t="s">
        <v>136</v>
      </c>
      <c r="E193" s="211" t="s">
        <v>1</v>
      </c>
      <c r="F193" s="212" t="s">
        <v>455</v>
      </c>
      <c r="G193" s="209"/>
      <c r="H193" s="213">
        <v>120</v>
      </c>
      <c r="I193" s="214"/>
      <c r="J193" s="209"/>
      <c r="K193" s="209"/>
      <c r="L193" s="215"/>
      <c r="M193" s="216"/>
      <c r="N193" s="217"/>
      <c r="O193" s="217"/>
      <c r="P193" s="217"/>
      <c r="Q193" s="217"/>
      <c r="R193" s="217"/>
      <c r="S193" s="217"/>
      <c r="T193" s="218"/>
      <c r="AT193" s="219" t="s">
        <v>136</v>
      </c>
      <c r="AU193" s="219" t="s">
        <v>82</v>
      </c>
      <c r="AV193" s="12" t="s">
        <v>84</v>
      </c>
      <c r="AW193" s="12" t="s">
        <v>32</v>
      </c>
      <c r="AX193" s="12" t="s">
        <v>75</v>
      </c>
      <c r="AY193" s="219" t="s">
        <v>130</v>
      </c>
    </row>
    <row r="194" spans="1:65" s="13" customFormat="1" ht="11.25">
      <c r="B194" s="220"/>
      <c r="C194" s="221"/>
      <c r="D194" s="210" t="s">
        <v>136</v>
      </c>
      <c r="E194" s="222" t="s">
        <v>1</v>
      </c>
      <c r="F194" s="223" t="s">
        <v>138</v>
      </c>
      <c r="G194" s="221"/>
      <c r="H194" s="224">
        <v>120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136</v>
      </c>
      <c r="AU194" s="230" t="s">
        <v>82</v>
      </c>
      <c r="AV194" s="13" t="s">
        <v>135</v>
      </c>
      <c r="AW194" s="13" t="s">
        <v>32</v>
      </c>
      <c r="AX194" s="13" t="s">
        <v>82</v>
      </c>
      <c r="AY194" s="230" t="s">
        <v>130</v>
      </c>
    </row>
    <row r="195" spans="1:65" s="11" customFormat="1" ht="25.9" customHeight="1">
      <c r="B195" s="180"/>
      <c r="C195" s="181"/>
      <c r="D195" s="182" t="s">
        <v>74</v>
      </c>
      <c r="E195" s="183" t="s">
        <v>142</v>
      </c>
      <c r="F195" s="183" t="s">
        <v>229</v>
      </c>
      <c r="G195" s="181"/>
      <c r="H195" s="181"/>
      <c r="I195" s="184"/>
      <c r="J195" s="185">
        <f>BK195</f>
        <v>0</v>
      </c>
      <c r="K195" s="181"/>
      <c r="L195" s="186"/>
      <c r="M195" s="187"/>
      <c r="N195" s="188"/>
      <c r="O195" s="188"/>
      <c r="P195" s="189">
        <f>SUM(P196:P210)</f>
        <v>0</v>
      </c>
      <c r="Q195" s="188"/>
      <c r="R195" s="189">
        <f>SUM(R196:R210)</f>
        <v>0</v>
      </c>
      <c r="S195" s="188"/>
      <c r="T195" s="190">
        <f>SUM(T196:T210)</f>
        <v>0</v>
      </c>
      <c r="AR195" s="191" t="s">
        <v>82</v>
      </c>
      <c r="AT195" s="192" t="s">
        <v>74</v>
      </c>
      <c r="AU195" s="192" t="s">
        <v>75</v>
      </c>
      <c r="AY195" s="191" t="s">
        <v>130</v>
      </c>
      <c r="BK195" s="193">
        <f>SUM(BK196:BK210)</f>
        <v>0</v>
      </c>
    </row>
    <row r="196" spans="1:65" s="2" customFormat="1" ht="16.5" customHeight="1">
      <c r="A196" s="33"/>
      <c r="B196" s="34"/>
      <c r="C196" s="194" t="s">
        <v>7</v>
      </c>
      <c r="D196" s="194" t="s">
        <v>131</v>
      </c>
      <c r="E196" s="195" t="s">
        <v>230</v>
      </c>
      <c r="F196" s="196" t="s">
        <v>231</v>
      </c>
      <c r="G196" s="197" t="s">
        <v>134</v>
      </c>
      <c r="H196" s="198">
        <v>7.6029999999999998</v>
      </c>
      <c r="I196" s="199"/>
      <c r="J196" s="200">
        <f>ROUND(I196*H196,2)</f>
        <v>0</v>
      </c>
      <c r="K196" s="201"/>
      <c r="L196" s="38"/>
      <c r="M196" s="202" t="s">
        <v>1</v>
      </c>
      <c r="N196" s="203" t="s">
        <v>40</v>
      </c>
      <c r="O196" s="70"/>
      <c r="P196" s="204">
        <f>O196*H196</f>
        <v>0</v>
      </c>
      <c r="Q196" s="204">
        <v>0</v>
      </c>
      <c r="R196" s="204">
        <f>Q196*H196</f>
        <v>0</v>
      </c>
      <c r="S196" s="204">
        <v>0</v>
      </c>
      <c r="T196" s="205">
        <f>S196*H196</f>
        <v>0</v>
      </c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R196" s="206" t="s">
        <v>135</v>
      </c>
      <c r="AT196" s="206" t="s">
        <v>131</v>
      </c>
      <c r="AU196" s="206" t="s">
        <v>82</v>
      </c>
      <c r="AY196" s="16" t="s">
        <v>130</v>
      </c>
      <c r="BE196" s="207">
        <f>IF(N196="základní",J196,0)</f>
        <v>0</v>
      </c>
      <c r="BF196" s="207">
        <f>IF(N196="snížená",J196,0)</f>
        <v>0</v>
      </c>
      <c r="BG196" s="207">
        <f>IF(N196="zákl. přenesená",J196,0)</f>
        <v>0</v>
      </c>
      <c r="BH196" s="207">
        <f>IF(N196="sníž. přenesená",J196,0)</f>
        <v>0</v>
      </c>
      <c r="BI196" s="207">
        <f>IF(N196="nulová",J196,0)</f>
        <v>0</v>
      </c>
      <c r="BJ196" s="16" t="s">
        <v>82</v>
      </c>
      <c r="BK196" s="207">
        <f>ROUND(I196*H196,2)</f>
        <v>0</v>
      </c>
      <c r="BL196" s="16" t="s">
        <v>135</v>
      </c>
      <c r="BM196" s="206" t="s">
        <v>232</v>
      </c>
    </row>
    <row r="197" spans="1:65" s="12" customFormat="1" ht="11.25">
      <c r="B197" s="208"/>
      <c r="C197" s="209"/>
      <c r="D197" s="210" t="s">
        <v>136</v>
      </c>
      <c r="E197" s="211" t="s">
        <v>1</v>
      </c>
      <c r="F197" s="212" t="s">
        <v>456</v>
      </c>
      <c r="G197" s="209"/>
      <c r="H197" s="213">
        <v>7.6029999999999998</v>
      </c>
      <c r="I197" s="214"/>
      <c r="J197" s="209"/>
      <c r="K197" s="209"/>
      <c r="L197" s="215"/>
      <c r="M197" s="216"/>
      <c r="N197" s="217"/>
      <c r="O197" s="217"/>
      <c r="P197" s="217"/>
      <c r="Q197" s="217"/>
      <c r="R197" s="217"/>
      <c r="S197" s="217"/>
      <c r="T197" s="218"/>
      <c r="AT197" s="219" t="s">
        <v>136</v>
      </c>
      <c r="AU197" s="219" t="s">
        <v>82</v>
      </c>
      <c r="AV197" s="12" t="s">
        <v>84</v>
      </c>
      <c r="AW197" s="12" t="s">
        <v>32</v>
      </c>
      <c r="AX197" s="12" t="s">
        <v>75</v>
      </c>
      <c r="AY197" s="219" t="s">
        <v>130</v>
      </c>
    </row>
    <row r="198" spans="1:65" s="13" customFormat="1" ht="11.25">
      <c r="B198" s="220"/>
      <c r="C198" s="221"/>
      <c r="D198" s="210" t="s">
        <v>136</v>
      </c>
      <c r="E198" s="222" t="s">
        <v>1</v>
      </c>
      <c r="F198" s="223" t="s">
        <v>138</v>
      </c>
      <c r="G198" s="221"/>
      <c r="H198" s="224">
        <v>7.6029999999999998</v>
      </c>
      <c r="I198" s="225"/>
      <c r="J198" s="221"/>
      <c r="K198" s="221"/>
      <c r="L198" s="226"/>
      <c r="M198" s="227"/>
      <c r="N198" s="228"/>
      <c r="O198" s="228"/>
      <c r="P198" s="228"/>
      <c r="Q198" s="228"/>
      <c r="R198" s="228"/>
      <c r="S198" s="228"/>
      <c r="T198" s="229"/>
      <c r="AT198" s="230" t="s">
        <v>136</v>
      </c>
      <c r="AU198" s="230" t="s">
        <v>82</v>
      </c>
      <c r="AV198" s="13" t="s">
        <v>135</v>
      </c>
      <c r="AW198" s="13" t="s">
        <v>32</v>
      </c>
      <c r="AX198" s="13" t="s">
        <v>82</v>
      </c>
      <c r="AY198" s="230" t="s">
        <v>130</v>
      </c>
    </row>
    <row r="199" spans="1:65" s="2" customFormat="1" ht="24" customHeight="1">
      <c r="A199" s="33"/>
      <c r="B199" s="34"/>
      <c r="C199" s="194" t="s">
        <v>234</v>
      </c>
      <c r="D199" s="194" t="s">
        <v>131</v>
      </c>
      <c r="E199" s="195" t="s">
        <v>235</v>
      </c>
      <c r="F199" s="196" t="s">
        <v>236</v>
      </c>
      <c r="G199" s="197" t="s">
        <v>134</v>
      </c>
      <c r="H199" s="198">
        <v>0.9</v>
      </c>
      <c r="I199" s="199"/>
      <c r="J199" s="200">
        <f>ROUND(I199*H199,2)</f>
        <v>0</v>
      </c>
      <c r="K199" s="201"/>
      <c r="L199" s="38"/>
      <c r="M199" s="202" t="s">
        <v>1</v>
      </c>
      <c r="N199" s="203" t="s">
        <v>40</v>
      </c>
      <c r="O199" s="70"/>
      <c r="P199" s="204">
        <f>O199*H199</f>
        <v>0</v>
      </c>
      <c r="Q199" s="204">
        <v>0</v>
      </c>
      <c r="R199" s="204">
        <f>Q199*H199</f>
        <v>0</v>
      </c>
      <c r="S199" s="204">
        <v>0</v>
      </c>
      <c r="T199" s="205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06" t="s">
        <v>135</v>
      </c>
      <c r="AT199" s="206" t="s">
        <v>131</v>
      </c>
      <c r="AU199" s="206" t="s">
        <v>82</v>
      </c>
      <c r="AY199" s="16" t="s">
        <v>130</v>
      </c>
      <c r="BE199" s="207">
        <f>IF(N199="základní",J199,0)</f>
        <v>0</v>
      </c>
      <c r="BF199" s="207">
        <f>IF(N199="snížená",J199,0)</f>
        <v>0</v>
      </c>
      <c r="BG199" s="207">
        <f>IF(N199="zákl. přenesená",J199,0)</f>
        <v>0</v>
      </c>
      <c r="BH199" s="207">
        <f>IF(N199="sníž. přenesená",J199,0)</f>
        <v>0</v>
      </c>
      <c r="BI199" s="207">
        <f>IF(N199="nulová",J199,0)</f>
        <v>0</v>
      </c>
      <c r="BJ199" s="16" t="s">
        <v>82</v>
      </c>
      <c r="BK199" s="207">
        <f>ROUND(I199*H199,2)</f>
        <v>0</v>
      </c>
      <c r="BL199" s="16" t="s">
        <v>135</v>
      </c>
      <c r="BM199" s="206" t="s">
        <v>237</v>
      </c>
    </row>
    <row r="200" spans="1:65" s="12" customFormat="1" ht="11.25">
      <c r="B200" s="208"/>
      <c r="C200" s="209"/>
      <c r="D200" s="210" t="s">
        <v>136</v>
      </c>
      <c r="E200" s="211" t="s">
        <v>1</v>
      </c>
      <c r="F200" s="212" t="s">
        <v>457</v>
      </c>
      <c r="G200" s="209"/>
      <c r="H200" s="213">
        <v>0.9</v>
      </c>
      <c r="I200" s="214"/>
      <c r="J200" s="209"/>
      <c r="K200" s="209"/>
      <c r="L200" s="215"/>
      <c r="M200" s="216"/>
      <c r="N200" s="217"/>
      <c r="O200" s="217"/>
      <c r="P200" s="217"/>
      <c r="Q200" s="217"/>
      <c r="R200" s="217"/>
      <c r="S200" s="217"/>
      <c r="T200" s="218"/>
      <c r="AT200" s="219" t="s">
        <v>136</v>
      </c>
      <c r="AU200" s="219" t="s">
        <v>82</v>
      </c>
      <c r="AV200" s="12" t="s">
        <v>84</v>
      </c>
      <c r="AW200" s="12" t="s">
        <v>32</v>
      </c>
      <c r="AX200" s="12" t="s">
        <v>75</v>
      </c>
      <c r="AY200" s="219" t="s">
        <v>130</v>
      </c>
    </row>
    <row r="201" spans="1:65" s="13" customFormat="1" ht="11.25">
      <c r="B201" s="220"/>
      <c r="C201" s="221"/>
      <c r="D201" s="210" t="s">
        <v>136</v>
      </c>
      <c r="E201" s="222" t="s">
        <v>1</v>
      </c>
      <c r="F201" s="223" t="s">
        <v>138</v>
      </c>
      <c r="G201" s="221"/>
      <c r="H201" s="224">
        <v>0.9</v>
      </c>
      <c r="I201" s="225"/>
      <c r="J201" s="221"/>
      <c r="K201" s="221"/>
      <c r="L201" s="226"/>
      <c r="M201" s="227"/>
      <c r="N201" s="228"/>
      <c r="O201" s="228"/>
      <c r="P201" s="228"/>
      <c r="Q201" s="228"/>
      <c r="R201" s="228"/>
      <c r="S201" s="228"/>
      <c r="T201" s="229"/>
      <c r="AT201" s="230" t="s">
        <v>136</v>
      </c>
      <c r="AU201" s="230" t="s">
        <v>82</v>
      </c>
      <c r="AV201" s="13" t="s">
        <v>135</v>
      </c>
      <c r="AW201" s="13" t="s">
        <v>32</v>
      </c>
      <c r="AX201" s="13" t="s">
        <v>82</v>
      </c>
      <c r="AY201" s="230" t="s">
        <v>130</v>
      </c>
    </row>
    <row r="202" spans="1:65" s="2" customFormat="1" ht="24" customHeight="1">
      <c r="A202" s="33"/>
      <c r="B202" s="34"/>
      <c r="C202" s="194" t="s">
        <v>189</v>
      </c>
      <c r="D202" s="194" t="s">
        <v>131</v>
      </c>
      <c r="E202" s="195" t="s">
        <v>239</v>
      </c>
      <c r="F202" s="196" t="s">
        <v>240</v>
      </c>
      <c r="G202" s="197" t="s">
        <v>134</v>
      </c>
      <c r="H202" s="198">
        <v>21.087</v>
      </c>
      <c r="I202" s="199"/>
      <c r="J202" s="200">
        <f>ROUND(I202*H202,2)</f>
        <v>0</v>
      </c>
      <c r="K202" s="201"/>
      <c r="L202" s="38"/>
      <c r="M202" s="202" t="s">
        <v>1</v>
      </c>
      <c r="N202" s="203" t="s">
        <v>40</v>
      </c>
      <c r="O202" s="70"/>
      <c r="P202" s="204">
        <f>O202*H202</f>
        <v>0</v>
      </c>
      <c r="Q202" s="204">
        <v>0</v>
      </c>
      <c r="R202" s="204">
        <f>Q202*H202</f>
        <v>0</v>
      </c>
      <c r="S202" s="204">
        <v>0</v>
      </c>
      <c r="T202" s="205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06" t="s">
        <v>135</v>
      </c>
      <c r="AT202" s="206" t="s">
        <v>131</v>
      </c>
      <c r="AU202" s="206" t="s">
        <v>82</v>
      </c>
      <c r="AY202" s="16" t="s">
        <v>130</v>
      </c>
      <c r="BE202" s="207">
        <f>IF(N202="základní",J202,0)</f>
        <v>0</v>
      </c>
      <c r="BF202" s="207">
        <f>IF(N202="snížená",J202,0)</f>
        <v>0</v>
      </c>
      <c r="BG202" s="207">
        <f>IF(N202="zákl. přenesená",J202,0)</f>
        <v>0</v>
      </c>
      <c r="BH202" s="207">
        <f>IF(N202="sníž. přenesená",J202,0)</f>
        <v>0</v>
      </c>
      <c r="BI202" s="207">
        <f>IF(N202="nulová",J202,0)</f>
        <v>0</v>
      </c>
      <c r="BJ202" s="16" t="s">
        <v>82</v>
      </c>
      <c r="BK202" s="207">
        <f>ROUND(I202*H202,2)</f>
        <v>0</v>
      </c>
      <c r="BL202" s="16" t="s">
        <v>135</v>
      </c>
      <c r="BM202" s="206" t="s">
        <v>241</v>
      </c>
    </row>
    <row r="203" spans="1:65" s="12" customFormat="1" ht="11.25">
      <c r="B203" s="208"/>
      <c r="C203" s="209"/>
      <c r="D203" s="210" t="s">
        <v>136</v>
      </c>
      <c r="E203" s="211" t="s">
        <v>1</v>
      </c>
      <c r="F203" s="212" t="s">
        <v>458</v>
      </c>
      <c r="G203" s="209"/>
      <c r="H203" s="213">
        <v>21.087</v>
      </c>
      <c r="I203" s="214"/>
      <c r="J203" s="209"/>
      <c r="K203" s="209"/>
      <c r="L203" s="215"/>
      <c r="M203" s="216"/>
      <c r="N203" s="217"/>
      <c r="O203" s="217"/>
      <c r="P203" s="217"/>
      <c r="Q203" s="217"/>
      <c r="R203" s="217"/>
      <c r="S203" s="217"/>
      <c r="T203" s="218"/>
      <c r="AT203" s="219" t="s">
        <v>136</v>
      </c>
      <c r="AU203" s="219" t="s">
        <v>82</v>
      </c>
      <c r="AV203" s="12" t="s">
        <v>84</v>
      </c>
      <c r="AW203" s="12" t="s">
        <v>32</v>
      </c>
      <c r="AX203" s="12" t="s">
        <v>75</v>
      </c>
      <c r="AY203" s="219" t="s">
        <v>130</v>
      </c>
    </row>
    <row r="204" spans="1:65" s="13" customFormat="1" ht="11.25">
      <c r="B204" s="220"/>
      <c r="C204" s="221"/>
      <c r="D204" s="210" t="s">
        <v>136</v>
      </c>
      <c r="E204" s="222" t="s">
        <v>1</v>
      </c>
      <c r="F204" s="223" t="s">
        <v>138</v>
      </c>
      <c r="G204" s="221"/>
      <c r="H204" s="224">
        <v>21.087</v>
      </c>
      <c r="I204" s="225"/>
      <c r="J204" s="221"/>
      <c r="K204" s="221"/>
      <c r="L204" s="226"/>
      <c r="M204" s="227"/>
      <c r="N204" s="228"/>
      <c r="O204" s="228"/>
      <c r="P204" s="228"/>
      <c r="Q204" s="228"/>
      <c r="R204" s="228"/>
      <c r="S204" s="228"/>
      <c r="T204" s="229"/>
      <c r="AT204" s="230" t="s">
        <v>136</v>
      </c>
      <c r="AU204" s="230" t="s">
        <v>82</v>
      </c>
      <c r="AV204" s="13" t="s">
        <v>135</v>
      </c>
      <c r="AW204" s="13" t="s">
        <v>32</v>
      </c>
      <c r="AX204" s="13" t="s">
        <v>82</v>
      </c>
      <c r="AY204" s="230" t="s">
        <v>130</v>
      </c>
    </row>
    <row r="205" spans="1:65" s="2" customFormat="1" ht="16.5" customHeight="1">
      <c r="A205" s="33"/>
      <c r="B205" s="34"/>
      <c r="C205" s="194" t="s">
        <v>243</v>
      </c>
      <c r="D205" s="194" t="s">
        <v>131</v>
      </c>
      <c r="E205" s="195" t="s">
        <v>244</v>
      </c>
      <c r="F205" s="196" t="s">
        <v>245</v>
      </c>
      <c r="G205" s="197" t="s">
        <v>140</v>
      </c>
      <c r="H205" s="198">
        <v>0.74399999999999999</v>
      </c>
      <c r="I205" s="199"/>
      <c r="J205" s="200">
        <f>ROUND(I205*H205,2)</f>
        <v>0</v>
      </c>
      <c r="K205" s="201"/>
      <c r="L205" s="38"/>
      <c r="M205" s="202" t="s">
        <v>1</v>
      </c>
      <c r="N205" s="203" t="s">
        <v>40</v>
      </c>
      <c r="O205" s="70"/>
      <c r="P205" s="204">
        <f>O205*H205</f>
        <v>0</v>
      </c>
      <c r="Q205" s="204">
        <v>0</v>
      </c>
      <c r="R205" s="204">
        <f>Q205*H205</f>
        <v>0</v>
      </c>
      <c r="S205" s="204">
        <v>0</v>
      </c>
      <c r="T205" s="205">
        <f>S205*H205</f>
        <v>0</v>
      </c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R205" s="206" t="s">
        <v>135</v>
      </c>
      <c r="AT205" s="206" t="s">
        <v>131</v>
      </c>
      <c r="AU205" s="206" t="s">
        <v>82</v>
      </c>
      <c r="AY205" s="16" t="s">
        <v>130</v>
      </c>
      <c r="BE205" s="207">
        <f>IF(N205="základní",J205,0)</f>
        <v>0</v>
      </c>
      <c r="BF205" s="207">
        <f>IF(N205="snížená",J205,0)</f>
        <v>0</v>
      </c>
      <c r="BG205" s="207">
        <f>IF(N205="zákl. přenesená",J205,0)</f>
        <v>0</v>
      </c>
      <c r="BH205" s="207">
        <f>IF(N205="sníž. přenesená",J205,0)</f>
        <v>0</v>
      </c>
      <c r="BI205" s="207">
        <f>IF(N205="nulová",J205,0)</f>
        <v>0</v>
      </c>
      <c r="BJ205" s="16" t="s">
        <v>82</v>
      </c>
      <c r="BK205" s="207">
        <f>ROUND(I205*H205,2)</f>
        <v>0</v>
      </c>
      <c r="BL205" s="16" t="s">
        <v>135</v>
      </c>
      <c r="BM205" s="206" t="s">
        <v>246</v>
      </c>
    </row>
    <row r="206" spans="1:65" s="12" customFormat="1" ht="11.25">
      <c r="B206" s="208"/>
      <c r="C206" s="209"/>
      <c r="D206" s="210" t="s">
        <v>136</v>
      </c>
      <c r="E206" s="211" t="s">
        <v>1</v>
      </c>
      <c r="F206" s="212" t="s">
        <v>459</v>
      </c>
      <c r="G206" s="209"/>
      <c r="H206" s="213">
        <v>0.74399999999999999</v>
      </c>
      <c r="I206" s="214"/>
      <c r="J206" s="209"/>
      <c r="K206" s="209"/>
      <c r="L206" s="215"/>
      <c r="M206" s="216"/>
      <c r="N206" s="217"/>
      <c r="O206" s="217"/>
      <c r="P206" s="217"/>
      <c r="Q206" s="217"/>
      <c r="R206" s="217"/>
      <c r="S206" s="217"/>
      <c r="T206" s="218"/>
      <c r="AT206" s="219" t="s">
        <v>136</v>
      </c>
      <c r="AU206" s="219" t="s">
        <v>82</v>
      </c>
      <c r="AV206" s="12" t="s">
        <v>84</v>
      </c>
      <c r="AW206" s="12" t="s">
        <v>32</v>
      </c>
      <c r="AX206" s="12" t="s">
        <v>75</v>
      </c>
      <c r="AY206" s="219" t="s">
        <v>130</v>
      </c>
    </row>
    <row r="207" spans="1:65" s="13" customFormat="1" ht="11.25">
      <c r="B207" s="220"/>
      <c r="C207" s="221"/>
      <c r="D207" s="210" t="s">
        <v>136</v>
      </c>
      <c r="E207" s="222" t="s">
        <v>1</v>
      </c>
      <c r="F207" s="223" t="s">
        <v>138</v>
      </c>
      <c r="G207" s="221"/>
      <c r="H207" s="224">
        <v>0.74399999999999999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136</v>
      </c>
      <c r="AU207" s="230" t="s">
        <v>82</v>
      </c>
      <c r="AV207" s="13" t="s">
        <v>135</v>
      </c>
      <c r="AW207" s="13" t="s">
        <v>32</v>
      </c>
      <c r="AX207" s="13" t="s">
        <v>82</v>
      </c>
      <c r="AY207" s="230" t="s">
        <v>130</v>
      </c>
    </row>
    <row r="208" spans="1:65" s="2" customFormat="1" ht="24" customHeight="1">
      <c r="A208" s="33"/>
      <c r="B208" s="34"/>
      <c r="C208" s="194" t="s">
        <v>196</v>
      </c>
      <c r="D208" s="194" t="s">
        <v>131</v>
      </c>
      <c r="E208" s="195" t="s">
        <v>248</v>
      </c>
      <c r="F208" s="196" t="s">
        <v>249</v>
      </c>
      <c r="G208" s="197" t="s">
        <v>140</v>
      </c>
      <c r="H208" s="198">
        <v>0.66300000000000003</v>
      </c>
      <c r="I208" s="199"/>
      <c r="J208" s="200">
        <f>ROUND(I208*H208,2)</f>
        <v>0</v>
      </c>
      <c r="K208" s="201"/>
      <c r="L208" s="38"/>
      <c r="M208" s="202" t="s">
        <v>1</v>
      </c>
      <c r="N208" s="203" t="s">
        <v>40</v>
      </c>
      <c r="O208" s="70"/>
      <c r="P208" s="204">
        <f>O208*H208</f>
        <v>0</v>
      </c>
      <c r="Q208" s="204">
        <v>0</v>
      </c>
      <c r="R208" s="204">
        <f>Q208*H208</f>
        <v>0</v>
      </c>
      <c r="S208" s="204">
        <v>0</v>
      </c>
      <c r="T208" s="205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06" t="s">
        <v>135</v>
      </c>
      <c r="AT208" s="206" t="s">
        <v>131</v>
      </c>
      <c r="AU208" s="206" t="s">
        <v>82</v>
      </c>
      <c r="AY208" s="16" t="s">
        <v>130</v>
      </c>
      <c r="BE208" s="207">
        <f>IF(N208="základní",J208,0)</f>
        <v>0</v>
      </c>
      <c r="BF208" s="207">
        <f>IF(N208="snížená",J208,0)</f>
        <v>0</v>
      </c>
      <c r="BG208" s="207">
        <f>IF(N208="zákl. přenesená",J208,0)</f>
        <v>0</v>
      </c>
      <c r="BH208" s="207">
        <f>IF(N208="sníž. přenesená",J208,0)</f>
        <v>0</v>
      </c>
      <c r="BI208" s="207">
        <f>IF(N208="nulová",J208,0)</f>
        <v>0</v>
      </c>
      <c r="BJ208" s="16" t="s">
        <v>82</v>
      </c>
      <c r="BK208" s="207">
        <f>ROUND(I208*H208,2)</f>
        <v>0</v>
      </c>
      <c r="BL208" s="16" t="s">
        <v>135</v>
      </c>
      <c r="BM208" s="206" t="s">
        <v>250</v>
      </c>
    </row>
    <row r="209" spans="1:65" s="12" customFormat="1" ht="11.25">
      <c r="B209" s="208"/>
      <c r="C209" s="209"/>
      <c r="D209" s="210" t="s">
        <v>136</v>
      </c>
      <c r="E209" s="211" t="s">
        <v>1</v>
      </c>
      <c r="F209" s="212" t="s">
        <v>460</v>
      </c>
      <c r="G209" s="209"/>
      <c r="H209" s="213">
        <v>0.66300000000000003</v>
      </c>
      <c r="I209" s="214"/>
      <c r="J209" s="209"/>
      <c r="K209" s="209"/>
      <c r="L209" s="215"/>
      <c r="M209" s="216"/>
      <c r="N209" s="217"/>
      <c r="O209" s="217"/>
      <c r="P209" s="217"/>
      <c r="Q209" s="217"/>
      <c r="R209" s="217"/>
      <c r="S209" s="217"/>
      <c r="T209" s="218"/>
      <c r="AT209" s="219" t="s">
        <v>136</v>
      </c>
      <c r="AU209" s="219" t="s">
        <v>82</v>
      </c>
      <c r="AV209" s="12" t="s">
        <v>84</v>
      </c>
      <c r="AW209" s="12" t="s">
        <v>32</v>
      </c>
      <c r="AX209" s="12" t="s">
        <v>75</v>
      </c>
      <c r="AY209" s="219" t="s">
        <v>130</v>
      </c>
    </row>
    <row r="210" spans="1:65" s="13" customFormat="1" ht="11.25">
      <c r="B210" s="220"/>
      <c r="C210" s="221"/>
      <c r="D210" s="210" t="s">
        <v>136</v>
      </c>
      <c r="E210" s="222" t="s">
        <v>1</v>
      </c>
      <c r="F210" s="223" t="s">
        <v>138</v>
      </c>
      <c r="G210" s="221"/>
      <c r="H210" s="224">
        <v>0.66300000000000003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136</v>
      </c>
      <c r="AU210" s="230" t="s">
        <v>82</v>
      </c>
      <c r="AV210" s="13" t="s">
        <v>135</v>
      </c>
      <c r="AW210" s="13" t="s">
        <v>32</v>
      </c>
      <c r="AX210" s="13" t="s">
        <v>82</v>
      </c>
      <c r="AY210" s="230" t="s">
        <v>130</v>
      </c>
    </row>
    <row r="211" spans="1:65" s="11" customFormat="1" ht="25.9" customHeight="1">
      <c r="B211" s="180"/>
      <c r="C211" s="181"/>
      <c r="D211" s="182" t="s">
        <v>74</v>
      </c>
      <c r="E211" s="183" t="s">
        <v>135</v>
      </c>
      <c r="F211" s="183" t="s">
        <v>252</v>
      </c>
      <c r="G211" s="181"/>
      <c r="H211" s="181"/>
      <c r="I211" s="184"/>
      <c r="J211" s="185">
        <f>BK211</f>
        <v>0</v>
      </c>
      <c r="K211" s="181"/>
      <c r="L211" s="186"/>
      <c r="M211" s="187"/>
      <c r="N211" s="188"/>
      <c r="O211" s="188"/>
      <c r="P211" s="189">
        <f>SUM(P212:P231)</f>
        <v>0</v>
      </c>
      <c r="Q211" s="188"/>
      <c r="R211" s="189">
        <f>SUM(R212:R231)</f>
        <v>0</v>
      </c>
      <c r="S211" s="188"/>
      <c r="T211" s="190">
        <f>SUM(T212:T231)</f>
        <v>0</v>
      </c>
      <c r="AR211" s="191" t="s">
        <v>82</v>
      </c>
      <c r="AT211" s="192" t="s">
        <v>74</v>
      </c>
      <c r="AU211" s="192" t="s">
        <v>75</v>
      </c>
      <c r="AY211" s="191" t="s">
        <v>130</v>
      </c>
      <c r="BK211" s="193">
        <f>SUM(BK212:BK231)</f>
        <v>0</v>
      </c>
    </row>
    <row r="212" spans="1:65" s="2" customFormat="1" ht="24" customHeight="1">
      <c r="A212" s="33"/>
      <c r="B212" s="34"/>
      <c r="C212" s="194" t="s">
        <v>253</v>
      </c>
      <c r="D212" s="194" t="s">
        <v>131</v>
      </c>
      <c r="E212" s="195" t="s">
        <v>254</v>
      </c>
      <c r="F212" s="196" t="s">
        <v>255</v>
      </c>
      <c r="G212" s="197" t="s">
        <v>134</v>
      </c>
      <c r="H212" s="198">
        <v>9.3559999999999999</v>
      </c>
      <c r="I212" s="199"/>
      <c r="J212" s="200">
        <f>ROUND(I212*H212,2)</f>
        <v>0</v>
      </c>
      <c r="K212" s="201"/>
      <c r="L212" s="38"/>
      <c r="M212" s="202" t="s">
        <v>1</v>
      </c>
      <c r="N212" s="203" t="s">
        <v>40</v>
      </c>
      <c r="O212" s="70"/>
      <c r="P212" s="204">
        <f>O212*H212</f>
        <v>0</v>
      </c>
      <c r="Q212" s="204">
        <v>0</v>
      </c>
      <c r="R212" s="204">
        <f>Q212*H212</f>
        <v>0</v>
      </c>
      <c r="S212" s="204">
        <v>0</v>
      </c>
      <c r="T212" s="205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06" t="s">
        <v>135</v>
      </c>
      <c r="AT212" s="206" t="s">
        <v>131</v>
      </c>
      <c r="AU212" s="206" t="s">
        <v>82</v>
      </c>
      <c r="AY212" s="16" t="s">
        <v>130</v>
      </c>
      <c r="BE212" s="207">
        <f>IF(N212="základní",J212,0)</f>
        <v>0</v>
      </c>
      <c r="BF212" s="207">
        <f>IF(N212="snížená",J212,0)</f>
        <v>0</v>
      </c>
      <c r="BG212" s="207">
        <f>IF(N212="zákl. přenesená",J212,0)</f>
        <v>0</v>
      </c>
      <c r="BH212" s="207">
        <f>IF(N212="sníž. přenesená",J212,0)</f>
        <v>0</v>
      </c>
      <c r="BI212" s="207">
        <f>IF(N212="nulová",J212,0)</f>
        <v>0</v>
      </c>
      <c r="BJ212" s="16" t="s">
        <v>82</v>
      </c>
      <c r="BK212" s="207">
        <f>ROUND(I212*H212,2)</f>
        <v>0</v>
      </c>
      <c r="BL212" s="16" t="s">
        <v>135</v>
      </c>
      <c r="BM212" s="206" t="s">
        <v>256</v>
      </c>
    </row>
    <row r="213" spans="1:65" s="14" customFormat="1" ht="11.25">
      <c r="B213" s="231"/>
      <c r="C213" s="232"/>
      <c r="D213" s="210" t="s">
        <v>136</v>
      </c>
      <c r="E213" s="233" t="s">
        <v>1</v>
      </c>
      <c r="F213" s="234" t="s">
        <v>185</v>
      </c>
      <c r="G213" s="232"/>
      <c r="H213" s="233" t="s">
        <v>1</v>
      </c>
      <c r="I213" s="235"/>
      <c r="J213" s="232"/>
      <c r="K213" s="232"/>
      <c r="L213" s="236"/>
      <c r="M213" s="237"/>
      <c r="N213" s="238"/>
      <c r="O213" s="238"/>
      <c r="P213" s="238"/>
      <c r="Q213" s="238"/>
      <c r="R213" s="238"/>
      <c r="S213" s="238"/>
      <c r="T213" s="239"/>
      <c r="AT213" s="240" t="s">
        <v>136</v>
      </c>
      <c r="AU213" s="240" t="s">
        <v>82</v>
      </c>
      <c r="AV213" s="14" t="s">
        <v>82</v>
      </c>
      <c r="AW213" s="14" t="s">
        <v>32</v>
      </c>
      <c r="AX213" s="14" t="s">
        <v>75</v>
      </c>
      <c r="AY213" s="240" t="s">
        <v>130</v>
      </c>
    </row>
    <row r="214" spans="1:65" s="12" customFormat="1" ht="11.25">
      <c r="B214" s="208"/>
      <c r="C214" s="209"/>
      <c r="D214" s="210" t="s">
        <v>136</v>
      </c>
      <c r="E214" s="211" t="s">
        <v>1</v>
      </c>
      <c r="F214" s="212" t="s">
        <v>461</v>
      </c>
      <c r="G214" s="209"/>
      <c r="H214" s="213">
        <v>9.3559999999999999</v>
      </c>
      <c r="I214" s="214"/>
      <c r="J214" s="209"/>
      <c r="K214" s="209"/>
      <c r="L214" s="215"/>
      <c r="M214" s="216"/>
      <c r="N214" s="217"/>
      <c r="O214" s="217"/>
      <c r="P214" s="217"/>
      <c r="Q214" s="217"/>
      <c r="R214" s="217"/>
      <c r="S214" s="217"/>
      <c r="T214" s="218"/>
      <c r="AT214" s="219" t="s">
        <v>136</v>
      </c>
      <c r="AU214" s="219" t="s">
        <v>82</v>
      </c>
      <c r="AV214" s="12" t="s">
        <v>84</v>
      </c>
      <c r="AW214" s="12" t="s">
        <v>32</v>
      </c>
      <c r="AX214" s="12" t="s">
        <v>75</v>
      </c>
      <c r="AY214" s="219" t="s">
        <v>130</v>
      </c>
    </row>
    <row r="215" spans="1:65" s="13" customFormat="1" ht="11.25">
      <c r="B215" s="220"/>
      <c r="C215" s="221"/>
      <c r="D215" s="210" t="s">
        <v>136</v>
      </c>
      <c r="E215" s="222" t="s">
        <v>1</v>
      </c>
      <c r="F215" s="223" t="s">
        <v>138</v>
      </c>
      <c r="G215" s="221"/>
      <c r="H215" s="224">
        <v>9.3559999999999999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136</v>
      </c>
      <c r="AU215" s="230" t="s">
        <v>82</v>
      </c>
      <c r="AV215" s="13" t="s">
        <v>135</v>
      </c>
      <c r="AW215" s="13" t="s">
        <v>32</v>
      </c>
      <c r="AX215" s="13" t="s">
        <v>82</v>
      </c>
      <c r="AY215" s="230" t="s">
        <v>130</v>
      </c>
    </row>
    <row r="216" spans="1:65" s="2" customFormat="1" ht="16.5" customHeight="1">
      <c r="A216" s="33"/>
      <c r="B216" s="34"/>
      <c r="C216" s="194" t="s">
        <v>200</v>
      </c>
      <c r="D216" s="194" t="s">
        <v>131</v>
      </c>
      <c r="E216" s="195" t="s">
        <v>258</v>
      </c>
      <c r="F216" s="196" t="s">
        <v>259</v>
      </c>
      <c r="G216" s="197" t="s">
        <v>134</v>
      </c>
      <c r="H216" s="198">
        <v>67.2</v>
      </c>
      <c r="I216" s="199"/>
      <c r="J216" s="200">
        <f>ROUND(I216*H216,2)</f>
        <v>0</v>
      </c>
      <c r="K216" s="201"/>
      <c r="L216" s="38"/>
      <c r="M216" s="202" t="s">
        <v>1</v>
      </c>
      <c r="N216" s="203" t="s">
        <v>40</v>
      </c>
      <c r="O216" s="70"/>
      <c r="P216" s="204">
        <f>O216*H216</f>
        <v>0</v>
      </c>
      <c r="Q216" s="204">
        <v>0</v>
      </c>
      <c r="R216" s="204">
        <f>Q216*H216</f>
        <v>0</v>
      </c>
      <c r="S216" s="204">
        <v>0</v>
      </c>
      <c r="T216" s="205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06" t="s">
        <v>135</v>
      </c>
      <c r="AT216" s="206" t="s">
        <v>131</v>
      </c>
      <c r="AU216" s="206" t="s">
        <v>82</v>
      </c>
      <c r="AY216" s="16" t="s">
        <v>130</v>
      </c>
      <c r="BE216" s="207">
        <f>IF(N216="základní",J216,0)</f>
        <v>0</v>
      </c>
      <c r="BF216" s="207">
        <f>IF(N216="snížená",J216,0)</f>
        <v>0</v>
      </c>
      <c r="BG216" s="207">
        <f>IF(N216="zákl. přenesená",J216,0)</f>
        <v>0</v>
      </c>
      <c r="BH216" s="207">
        <f>IF(N216="sníž. přenesená",J216,0)</f>
        <v>0</v>
      </c>
      <c r="BI216" s="207">
        <f>IF(N216="nulová",J216,0)</f>
        <v>0</v>
      </c>
      <c r="BJ216" s="16" t="s">
        <v>82</v>
      </c>
      <c r="BK216" s="207">
        <f>ROUND(I216*H216,2)</f>
        <v>0</v>
      </c>
      <c r="BL216" s="16" t="s">
        <v>135</v>
      </c>
      <c r="BM216" s="206" t="s">
        <v>260</v>
      </c>
    </row>
    <row r="217" spans="1:65" s="14" customFormat="1" ht="11.25">
      <c r="B217" s="231"/>
      <c r="C217" s="232"/>
      <c r="D217" s="210" t="s">
        <v>136</v>
      </c>
      <c r="E217" s="233" t="s">
        <v>1</v>
      </c>
      <c r="F217" s="234" t="s">
        <v>261</v>
      </c>
      <c r="G217" s="232"/>
      <c r="H217" s="233" t="s">
        <v>1</v>
      </c>
      <c r="I217" s="235"/>
      <c r="J217" s="232"/>
      <c r="K217" s="232"/>
      <c r="L217" s="236"/>
      <c r="M217" s="237"/>
      <c r="N217" s="238"/>
      <c r="O217" s="238"/>
      <c r="P217" s="238"/>
      <c r="Q217" s="238"/>
      <c r="R217" s="238"/>
      <c r="S217" s="238"/>
      <c r="T217" s="239"/>
      <c r="AT217" s="240" t="s">
        <v>136</v>
      </c>
      <c r="AU217" s="240" t="s">
        <v>82</v>
      </c>
      <c r="AV217" s="14" t="s">
        <v>82</v>
      </c>
      <c r="AW217" s="14" t="s">
        <v>32</v>
      </c>
      <c r="AX217" s="14" t="s">
        <v>75</v>
      </c>
      <c r="AY217" s="240" t="s">
        <v>130</v>
      </c>
    </row>
    <row r="218" spans="1:65" s="12" customFormat="1" ht="11.25">
      <c r="B218" s="208"/>
      <c r="C218" s="209"/>
      <c r="D218" s="210" t="s">
        <v>136</v>
      </c>
      <c r="E218" s="211" t="s">
        <v>1</v>
      </c>
      <c r="F218" s="212" t="s">
        <v>462</v>
      </c>
      <c r="G218" s="209"/>
      <c r="H218" s="213">
        <v>67.2</v>
      </c>
      <c r="I218" s="214"/>
      <c r="J218" s="209"/>
      <c r="K218" s="209"/>
      <c r="L218" s="215"/>
      <c r="M218" s="216"/>
      <c r="N218" s="217"/>
      <c r="O218" s="217"/>
      <c r="P218" s="217"/>
      <c r="Q218" s="217"/>
      <c r="R218" s="217"/>
      <c r="S218" s="217"/>
      <c r="T218" s="218"/>
      <c r="AT218" s="219" t="s">
        <v>136</v>
      </c>
      <c r="AU218" s="219" t="s">
        <v>82</v>
      </c>
      <c r="AV218" s="12" t="s">
        <v>84</v>
      </c>
      <c r="AW218" s="12" t="s">
        <v>32</v>
      </c>
      <c r="AX218" s="12" t="s">
        <v>75</v>
      </c>
      <c r="AY218" s="219" t="s">
        <v>130</v>
      </c>
    </row>
    <row r="219" spans="1:65" s="13" customFormat="1" ht="11.25">
      <c r="B219" s="220"/>
      <c r="C219" s="221"/>
      <c r="D219" s="210" t="s">
        <v>136</v>
      </c>
      <c r="E219" s="222" t="s">
        <v>1</v>
      </c>
      <c r="F219" s="223" t="s">
        <v>138</v>
      </c>
      <c r="G219" s="221"/>
      <c r="H219" s="224">
        <v>67.2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136</v>
      </c>
      <c r="AU219" s="230" t="s">
        <v>82</v>
      </c>
      <c r="AV219" s="13" t="s">
        <v>135</v>
      </c>
      <c r="AW219" s="13" t="s">
        <v>32</v>
      </c>
      <c r="AX219" s="13" t="s">
        <v>82</v>
      </c>
      <c r="AY219" s="230" t="s">
        <v>130</v>
      </c>
    </row>
    <row r="220" spans="1:65" s="2" customFormat="1" ht="16.5" customHeight="1">
      <c r="A220" s="33"/>
      <c r="B220" s="34"/>
      <c r="C220" s="194" t="s">
        <v>263</v>
      </c>
      <c r="D220" s="194" t="s">
        <v>131</v>
      </c>
      <c r="E220" s="195" t="s">
        <v>264</v>
      </c>
      <c r="F220" s="196" t="s">
        <v>265</v>
      </c>
      <c r="G220" s="197" t="s">
        <v>134</v>
      </c>
      <c r="H220" s="198">
        <v>1</v>
      </c>
      <c r="I220" s="199"/>
      <c r="J220" s="200">
        <f>ROUND(I220*H220,2)</f>
        <v>0</v>
      </c>
      <c r="K220" s="201"/>
      <c r="L220" s="38"/>
      <c r="M220" s="202" t="s">
        <v>1</v>
      </c>
      <c r="N220" s="203" t="s">
        <v>40</v>
      </c>
      <c r="O220" s="70"/>
      <c r="P220" s="204">
        <f>O220*H220</f>
        <v>0</v>
      </c>
      <c r="Q220" s="204">
        <v>0</v>
      </c>
      <c r="R220" s="204">
        <f>Q220*H220</f>
        <v>0</v>
      </c>
      <c r="S220" s="204">
        <v>0</v>
      </c>
      <c r="T220" s="205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06" t="s">
        <v>135</v>
      </c>
      <c r="AT220" s="206" t="s">
        <v>131</v>
      </c>
      <c r="AU220" s="206" t="s">
        <v>82</v>
      </c>
      <c r="AY220" s="16" t="s">
        <v>130</v>
      </c>
      <c r="BE220" s="207">
        <f>IF(N220="základní",J220,0)</f>
        <v>0</v>
      </c>
      <c r="BF220" s="207">
        <f>IF(N220="snížená",J220,0)</f>
        <v>0</v>
      </c>
      <c r="BG220" s="207">
        <f>IF(N220="zákl. přenesená",J220,0)</f>
        <v>0</v>
      </c>
      <c r="BH220" s="207">
        <f>IF(N220="sníž. přenesená",J220,0)</f>
        <v>0</v>
      </c>
      <c r="BI220" s="207">
        <f>IF(N220="nulová",J220,0)</f>
        <v>0</v>
      </c>
      <c r="BJ220" s="16" t="s">
        <v>82</v>
      </c>
      <c r="BK220" s="207">
        <f>ROUND(I220*H220,2)</f>
        <v>0</v>
      </c>
      <c r="BL220" s="16" t="s">
        <v>135</v>
      </c>
      <c r="BM220" s="206" t="s">
        <v>266</v>
      </c>
    </row>
    <row r="221" spans="1:65" s="14" customFormat="1" ht="11.25">
      <c r="B221" s="231"/>
      <c r="C221" s="232"/>
      <c r="D221" s="210" t="s">
        <v>136</v>
      </c>
      <c r="E221" s="233" t="s">
        <v>1</v>
      </c>
      <c r="F221" s="234" t="s">
        <v>185</v>
      </c>
      <c r="G221" s="232"/>
      <c r="H221" s="233" t="s">
        <v>1</v>
      </c>
      <c r="I221" s="235"/>
      <c r="J221" s="232"/>
      <c r="K221" s="232"/>
      <c r="L221" s="236"/>
      <c r="M221" s="237"/>
      <c r="N221" s="238"/>
      <c r="O221" s="238"/>
      <c r="P221" s="238"/>
      <c r="Q221" s="238"/>
      <c r="R221" s="238"/>
      <c r="S221" s="238"/>
      <c r="T221" s="239"/>
      <c r="AT221" s="240" t="s">
        <v>136</v>
      </c>
      <c r="AU221" s="240" t="s">
        <v>82</v>
      </c>
      <c r="AV221" s="14" t="s">
        <v>82</v>
      </c>
      <c r="AW221" s="14" t="s">
        <v>32</v>
      </c>
      <c r="AX221" s="14" t="s">
        <v>75</v>
      </c>
      <c r="AY221" s="240" t="s">
        <v>130</v>
      </c>
    </row>
    <row r="222" spans="1:65" s="12" customFormat="1" ht="11.25">
      <c r="B222" s="208"/>
      <c r="C222" s="209"/>
      <c r="D222" s="210" t="s">
        <v>136</v>
      </c>
      <c r="E222" s="211" t="s">
        <v>1</v>
      </c>
      <c r="F222" s="212" t="s">
        <v>463</v>
      </c>
      <c r="G222" s="209"/>
      <c r="H222" s="213">
        <v>1</v>
      </c>
      <c r="I222" s="214"/>
      <c r="J222" s="209"/>
      <c r="K222" s="209"/>
      <c r="L222" s="215"/>
      <c r="M222" s="216"/>
      <c r="N222" s="217"/>
      <c r="O222" s="217"/>
      <c r="P222" s="217"/>
      <c r="Q222" s="217"/>
      <c r="R222" s="217"/>
      <c r="S222" s="217"/>
      <c r="T222" s="218"/>
      <c r="AT222" s="219" t="s">
        <v>136</v>
      </c>
      <c r="AU222" s="219" t="s">
        <v>82</v>
      </c>
      <c r="AV222" s="12" t="s">
        <v>84</v>
      </c>
      <c r="AW222" s="12" t="s">
        <v>32</v>
      </c>
      <c r="AX222" s="12" t="s">
        <v>75</v>
      </c>
      <c r="AY222" s="219" t="s">
        <v>130</v>
      </c>
    </row>
    <row r="223" spans="1:65" s="13" customFormat="1" ht="11.25">
      <c r="B223" s="220"/>
      <c r="C223" s="221"/>
      <c r="D223" s="210" t="s">
        <v>136</v>
      </c>
      <c r="E223" s="222" t="s">
        <v>1</v>
      </c>
      <c r="F223" s="223" t="s">
        <v>138</v>
      </c>
      <c r="G223" s="221"/>
      <c r="H223" s="224">
        <v>1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136</v>
      </c>
      <c r="AU223" s="230" t="s">
        <v>82</v>
      </c>
      <c r="AV223" s="13" t="s">
        <v>135</v>
      </c>
      <c r="AW223" s="13" t="s">
        <v>32</v>
      </c>
      <c r="AX223" s="13" t="s">
        <v>82</v>
      </c>
      <c r="AY223" s="230" t="s">
        <v>130</v>
      </c>
    </row>
    <row r="224" spans="1:65" s="2" customFormat="1" ht="16.5" customHeight="1">
      <c r="A224" s="33"/>
      <c r="B224" s="34"/>
      <c r="C224" s="194" t="s">
        <v>204</v>
      </c>
      <c r="D224" s="194" t="s">
        <v>131</v>
      </c>
      <c r="E224" s="195" t="s">
        <v>268</v>
      </c>
      <c r="F224" s="196" t="s">
        <v>269</v>
      </c>
      <c r="G224" s="197" t="s">
        <v>134</v>
      </c>
      <c r="H224" s="198">
        <v>14.4</v>
      </c>
      <c r="I224" s="199"/>
      <c r="J224" s="200">
        <f>ROUND(I224*H224,2)</f>
        <v>0</v>
      </c>
      <c r="K224" s="201"/>
      <c r="L224" s="38"/>
      <c r="M224" s="202" t="s">
        <v>1</v>
      </c>
      <c r="N224" s="203" t="s">
        <v>40</v>
      </c>
      <c r="O224" s="70"/>
      <c r="P224" s="204">
        <f>O224*H224</f>
        <v>0</v>
      </c>
      <c r="Q224" s="204">
        <v>0</v>
      </c>
      <c r="R224" s="204">
        <f>Q224*H224</f>
        <v>0</v>
      </c>
      <c r="S224" s="204">
        <v>0</v>
      </c>
      <c r="T224" s="205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06" t="s">
        <v>135</v>
      </c>
      <c r="AT224" s="206" t="s">
        <v>131</v>
      </c>
      <c r="AU224" s="206" t="s">
        <v>82</v>
      </c>
      <c r="AY224" s="16" t="s">
        <v>130</v>
      </c>
      <c r="BE224" s="207">
        <f>IF(N224="základní",J224,0)</f>
        <v>0</v>
      </c>
      <c r="BF224" s="207">
        <f>IF(N224="snížená",J224,0)</f>
        <v>0</v>
      </c>
      <c r="BG224" s="207">
        <f>IF(N224="zákl. přenesená",J224,0)</f>
        <v>0</v>
      </c>
      <c r="BH224" s="207">
        <f>IF(N224="sníž. přenesená",J224,0)</f>
        <v>0</v>
      </c>
      <c r="BI224" s="207">
        <f>IF(N224="nulová",J224,0)</f>
        <v>0</v>
      </c>
      <c r="BJ224" s="16" t="s">
        <v>82</v>
      </c>
      <c r="BK224" s="207">
        <f>ROUND(I224*H224,2)</f>
        <v>0</v>
      </c>
      <c r="BL224" s="16" t="s">
        <v>135</v>
      </c>
      <c r="BM224" s="206" t="s">
        <v>270</v>
      </c>
    </row>
    <row r="225" spans="1:65" s="14" customFormat="1" ht="11.25">
      <c r="B225" s="231"/>
      <c r="C225" s="232"/>
      <c r="D225" s="210" t="s">
        <v>136</v>
      </c>
      <c r="E225" s="233" t="s">
        <v>1</v>
      </c>
      <c r="F225" s="234" t="s">
        <v>185</v>
      </c>
      <c r="G225" s="232"/>
      <c r="H225" s="233" t="s">
        <v>1</v>
      </c>
      <c r="I225" s="235"/>
      <c r="J225" s="232"/>
      <c r="K225" s="232"/>
      <c r="L225" s="236"/>
      <c r="M225" s="237"/>
      <c r="N225" s="238"/>
      <c r="O225" s="238"/>
      <c r="P225" s="238"/>
      <c r="Q225" s="238"/>
      <c r="R225" s="238"/>
      <c r="S225" s="238"/>
      <c r="T225" s="239"/>
      <c r="AT225" s="240" t="s">
        <v>136</v>
      </c>
      <c r="AU225" s="240" t="s">
        <v>82</v>
      </c>
      <c r="AV225" s="14" t="s">
        <v>82</v>
      </c>
      <c r="AW225" s="14" t="s">
        <v>32</v>
      </c>
      <c r="AX225" s="14" t="s">
        <v>75</v>
      </c>
      <c r="AY225" s="240" t="s">
        <v>130</v>
      </c>
    </row>
    <row r="226" spans="1:65" s="12" customFormat="1" ht="11.25">
      <c r="B226" s="208"/>
      <c r="C226" s="209"/>
      <c r="D226" s="210" t="s">
        <v>136</v>
      </c>
      <c r="E226" s="211" t="s">
        <v>1</v>
      </c>
      <c r="F226" s="212" t="s">
        <v>464</v>
      </c>
      <c r="G226" s="209"/>
      <c r="H226" s="213">
        <v>14.4</v>
      </c>
      <c r="I226" s="214"/>
      <c r="J226" s="209"/>
      <c r="K226" s="209"/>
      <c r="L226" s="215"/>
      <c r="M226" s="216"/>
      <c r="N226" s="217"/>
      <c r="O226" s="217"/>
      <c r="P226" s="217"/>
      <c r="Q226" s="217"/>
      <c r="R226" s="217"/>
      <c r="S226" s="217"/>
      <c r="T226" s="218"/>
      <c r="AT226" s="219" t="s">
        <v>136</v>
      </c>
      <c r="AU226" s="219" t="s">
        <v>82</v>
      </c>
      <c r="AV226" s="12" t="s">
        <v>84</v>
      </c>
      <c r="AW226" s="12" t="s">
        <v>32</v>
      </c>
      <c r="AX226" s="12" t="s">
        <v>75</v>
      </c>
      <c r="AY226" s="219" t="s">
        <v>130</v>
      </c>
    </row>
    <row r="227" spans="1:65" s="13" customFormat="1" ht="11.25">
      <c r="B227" s="220"/>
      <c r="C227" s="221"/>
      <c r="D227" s="210" t="s">
        <v>136</v>
      </c>
      <c r="E227" s="222" t="s">
        <v>1</v>
      </c>
      <c r="F227" s="223" t="s">
        <v>138</v>
      </c>
      <c r="G227" s="221"/>
      <c r="H227" s="224">
        <v>14.4</v>
      </c>
      <c r="I227" s="225"/>
      <c r="J227" s="221"/>
      <c r="K227" s="221"/>
      <c r="L227" s="226"/>
      <c r="M227" s="227"/>
      <c r="N227" s="228"/>
      <c r="O227" s="228"/>
      <c r="P227" s="228"/>
      <c r="Q227" s="228"/>
      <c r="R227" s="228"/>
      <c r="S227" s="228"/>
      <c r="T227" s="229"/>
      <c r="AT227" s="230" t="s">
        <v>136</v>
      </c>
      <c r="AU227" s="230" t="s">
        <v>82</v>
      </c>
      <c r="AV227" s="13" t="s">
        <v>135</v>
      </c>
      <c r="AW227" s="13" t="s">
        <v>32</v>
      </c>
      <c r="AX227" s="13" t="s">
        <v>82</v>
      </c>
      <c r="AY227" s="230" t="s">
        <v>130</v>
      </c>
    </row>
    <row r="228" spans="1:65" s="2" customFormat="1" ht="16.5" customHeight="1">
      <c r="A228" s="33"/>
      <c r="B228" s="34"/>
      <c r="C228" s="194" t="s">
        <v>272</v>
      </c>
      <c r="D228" s="194" t="s">
        <v>131</v>
      </c>
      <c r="E228" s="195" t="s">
        <v>273</v>
      </c>
      <c r="F228" s="196" t="s">
        <v>274</v>
      </c>
      <c r="G228" s="197" t="s">
        <v>134</v>
      </c>
      <c r="H228" s="198">
        <v>44.8</v>
      </c>
      <c r="I228" s="199"/>
      <c r="J228" s="200">
        <f>ROUND(I228*H228,2)</f>
        <v>0</v>
      </c>
      <c r="K228" s="201"/>
      <c r="L228" s="38"/>
      <c r="M228" s="202" t="s">
        <v>1</v>
      </c>
      <c r="N228" s="203" t="s">
        <v>40</v>
      </c>
      <c r="O228" s="70"/>
      <c r="P228" s="204">
        <f>O228*H228</f>
        <v>0</v>
      </c>
      <c r="Q228" s="204">
        <v>0</v>
      </c>
      <c r="R228" s="204">
        <f>Q228*H228</f>
        <v>0</v>
      </c>
      <c r="S228" s="204">
        <v>0</v>
      </c>
      <c r="T228" s="205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06" t="s">
        <v>135</v>
      </c>
      <c r="AT228" s="206" t="s">
        <v>131</v>
      </c>
      <c r="AU228" s="206" t="s">
        <v>82</v>
      </c>
      <c r="AY228" s="16" t="s">
        <v>130</v>
      </c>
      <c r="BE228" s="207">
        <f>IF(N228="základní",J228,0)</f>
        <v>0</v>
      </c>
      <c r="BF228" s="207">
        <f>IF(N228="snížená",J228,0)</f>
        <v>0</v>
      </c>
      <c r="BG228" s="207">
        <f>IF(N228="zákl. přenesená",J228,0)</f>
        <v>0</v>
      </c>
      <c r="BH228" s="207">
        <f>IF(N228="sníž. přenesená",J228,0)</f>
        <v>0</v>
      </c>
      <c r="BI228" s="207">
        <f>IF(N228="nulová",J228,0)</f>
        <v>0</v>
      </c>
      <c r="BJ228" s="16" t="s">
        <v>82</v>
      </c>
      <c r="BK228" s="207">
        <f>ROUND(I228*H228,2)</f>
        <v>0</v>
      </c>
      <c r="BL228" s="16" t="s">
        <v>135</v>
      </c>
      <c r="BM228" s="206" t="s">
        <v>275</v>
      </c>
    </row>
    <row r="229" spans="1:65" s="14" customFormat="1" ht="11.25">
      <c r="B229" s="231"/>
      <c r="C229" s="232"/>
      <c r="D229" s="210" t="s">
        <v>136</v>
      </c>
      <c r="E229" s="233" t="s">
        <v>1</v>
      </c>
      <c r="F229" s="234" t="s">
        <v>185</v>
      </c>
      <c r="G229" s="232"/>
      <c r="H229" s="233" t="s">
        <v>1</v>
      </c>
      <c r="I229" s="235"/>
      <c r="J229" s="232"/>
      <c r="K229" s="232"/>
      <c r="L229" s="236"/>
      <c r="M229" s="237"/>
      <c r="N229" s="238"/>
      <c r="O229" s="238"/>
      <c r="P229" s="238"/>
      <c r="Q229" s="238"/>
      <c r="R229" s="238"/>
      <c r="S229" s="238"/>
      <c r="T229" s="239"/>
      <c r="AT229" s="240" t="s">
        <v>136</v>
      </c>
      <c r="AU229" s="240" t="s">
        <v>82</v>
      </c>
      <c r="AV229" s="14" t="s">
        <v>82</v>
      </c>
      <c r="AW229" s="14" t="s">
        <v>32</v>
      </c>
      <c r="AX229" s="14" t="s">
        <v>75</v>
      </c>
      <c r="AY229" s="240" t="s">
        <v>130</v>
      </c>
    </row>
    <row r="230" spans="1:65" s="12" customFormat="1" ht="11.25">
      <c r="B230" s="208"/>
      <c r="C230" s="209"/>
      <c r="D230" s="210" t="s">
        <v>136</v>
      </c>
      <c r="E230" s="211" t="s">
        <v>1</v>
      </c>
      <c r="F230" s="212" t="s">
        <v>465</v>
      </c>
      <c r="G230" s="209"/>
      <c r="H230" s="213">
        <v>44.8</v>
      </c>
      <c r="I230" s="214"/>
      <c r="J230" s="209"/>
      <c r="K230" s="209"/>
      <c r="L230" s="215"/>
      <c r="M230" s="216"/>
      <c r="N230" s="217"/>
      <c r="O230" s="217"/>
      <c r="P230" s="217"/>
      <c r="Q230" s="217"/>
      <c r="R230" s="217"/>
      <c r="S230" s="217"/>
      <c r="T230" s="218"/>
      <c r="AT230" s="219" t="s">
        <v>136</v>
      </c>
      <c r="AU230" s="219" t="s">
        <v>82</v>
      </c>
      <c r="AV230" s="12" t="s">
        <v>84</v>
      </c>
      <c r="AW230" s="12" t="s">
        <v>32</v>
      </c>
      <c r="AX230" s="12" t="s">
        <v>75</v>
      </c>
      <c r="AY230" s="219" t="s">
        <v>130</v>
      </c>
    </row>
    <row r="231" spans="1:65" s="13" customFormat="1" ht="11.25">
      <c r="B231" s="220"/>
      <c r="C231" s="221"/>
      <c r="D231" s="210" t="s">
        <v>136</v>
      </c>
      <c r="E231" s="222" t="s">
        <v>1</v>
      </c>
      <c r="F231" s="223" t="s">
        <v>138</v>
      </c>
      <c r="G231" s="221"/>
      <c r="H231" s="224">
        <v>44.8</v>
      </c>
      <c r="I231" s="225"/>
      <c r="J231" s="221"/>
      <c r="K231" s="221"/>
      <c r="L231" s="226"/>
      <c r="M231" s="227"/>
      <c r="N231" s="228"/>
      <c r="O231" s="228"/>
      <c r="P231" s="228"/>
      <c r="Q231" s="228"/>
      <c r="R231" s="228"/>
      <c r="S231" s="228"/>
      <c r="T231" s="229"/>
      <c r="AT231" s="230" t="s">
        <v>136</v>
      </c>
      <c r="AU231" s="230" t="s">
        <v>82</v>
      </c>
      <c r="AV231" s="13" t="s">
        <v>135</v>
      </c>
      <c r="AW231" s="13" t="s">
        <v>32</v>
      </c>
      <c r="AX231" s="13" t="s">
        <v>82</v>
      </c>
      <c r="AY231" s="230" t="s">
        <v>130</v>
      </c>
    </row>
    <row r="232" spans="1:65" s="11" customFormat="1" ht="25.9" customHeight="1">
      <c r="B232" s="180"/>
      <c r="C232" s="181"/>
      <c r="D232" s="182" t="s">
        <v>74</v>
      </c>
      <c r="E232" s="183" t="s">
        <v>162</v>
      </c>
      <c r="F232" s="183" t="s">
        <v>277</v>
      </c>
      <c r="G232" s="181"/>
      <c r="H232" s="181"/>
      <c r="I232" s="184"/>
      <c r="J232" s="185">
        <f>BK232</f>
        <v>0</v>
      </c>
      <c r="K232" s="181"/>
      <c r="L232" s="186"/>
      <c r="M232" s="187"/>
      <c r="N232" s="188"/>
      <c r="O232" s="188"/>
      <c r="P232" s="189">
        <f>SUM(P233:P241)</f>
        <v>0</v>
      </c>
      <c r="Q232" s="188"/>
      <c r="R232" s="189">
        <f>SUM(R233:R241)</f>
        <v>0</v>
      </c>
      <c r="S232" s="188"/>
      <c r="T232" s="190">
        <f>SUM(T233:T241)</f>
        <v>0</v>
      </c>
      <c r="AR232" s="191" t="s">
        <v>82</v>
      </c>
      <c r="AT232" s="192" t="s">
        <v>74</v>
      </c>
      <c r="AU232" s="192" t="s">
        <v>75</v>
      </c>
      <c r="AY232" s="191" t="s">
        <v>130</v>
      </c>
      <c r="BK232" s="193">
        <f>SUM(BK233:BK241)</f>
        <v>0</v>
      </c>
    </row>
    <row r="233" spans="1:65" s="2" customFormat="1" ht="24" customHeight="1">
      <c r="A233" s="33"/>
      <c r="B233" s="34"/>
      <c r="C233" s="194" t="s">
        <v>207</v>
      </c>
      <c r="D233" s="194" t="s">
        <v>131</v>
      </c>
      <c r="E233" s="195" t="s">
        <v>278</v>
      </c>
      <c r="F233" s="196" t="s">
        <v>279</v>
      </c>
      <c r="G233" s="197" t="s">
        <v>199</v>
      </c>
      <c r="H233" s="198">
        <v>42.173999999999999</v>
      </c>
      <c r="I233" s="199"/>
      <c r="J233" s="200">
        <f>ROUND(I233*H233,2)</f>
        <v>0</v>
      </c>
      <c r="K233" s="201"/>
      <c r="L233" s="38"/>
      <c r="M233" s="202" t="s">
        <v>1</v>
      </c>
      <c r="N233" s="203" t="s">
        <v>40</v>
      </c>
      <c r="O233" s="70"/>
      <c r="P233" s="204">
        <f>O233*H233</f>
        <v>0</v>
      </c>
      <c r="Q233" s="204">
        <v>0</v>
      </c>
      <c r="R233" s="204">
        <f>Q233*H233</f>
        <v>0</v>
      </c>
      <c r="S233" s="204">
        <v>0</v>
      </c>
      <c r="T233" s="205">
        <f>S233*H233</f>
        <v>0</v>
      </c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R233" s="206" t="s">
        <v>135</v>
      </c>
      <c r="AT233" s="206" t="s">
        <v>131</v>
      </c>
      <c r="AU233" s="206" t="s">
        <v>82</v>
      </c>
      <c r="AY233" s="16" t="s">
        <v>130</v>
      </c>
      <c r="BE233" s="207">
        <f>IF(N233="základní",J233,0)</f>
        <v>0</v>
      </c>
      <c r="BF233" s="207">
        <f>IF(N233="snížená",J233,0)</f>
        <v>0</v>
      </c>
      <c r="BG233" s="207">
        <f>IF(N233="zákl. přenesená",J233,0)</f>
        <v>0</v>
      </c>
      <c r="BH233" s="207">
        <f>IF(N233="sníž. přenesená",J233,0)</f>
        <v>0</v>
      </c>
      <c r="BI233" s="207">
        <f>IF(N233="nulová",J233,0)</f>
        <v>0</v>
      </c>
      <c r="BJ233" s="16" t="s">
        <v>82</v>
      </c>
      <c r="BK233" s="207">
        <f>ROUND(I233*H233,2)</f>
        <v>0</v>
      </c>
      <c r="BL233" s="16" t="s">
        <v>135</v>
      </c>
      <c r="BM233" s="206" t="s">
        <v>280</v>
      </c>
    </row>
    <row r="234" spans="1:65" s="12" customFormat="1" ht="11.25">
      <c r="B234" s="208"/>
      <c r="C234" s="209"/>
      <c r="D234" s="210" t="s">
        <v>136</v>
      </c>
      <c r="E234" s="211" t="s">
        <v>1</v>
      </c>
      <c r="F234" s="212" t="s">
        <v>466</v>
      </c>
      <c r="G234" s="209"/>
      <c r="H234" s="213">
        <v>42.173999999999999</v>
      </c>
      <c r="I234" s="214"/>
      <c r="J234" s="209"/>
      <c r="K234" s="209"/>
      <c r="L234" s="215"/>
      <c r="M234" s="216"/>
      <c r="N234" s="217"/>
      <c r="O234" s="217"/>
      <c r="P234" s="217"/>
      <c r="Q234" s="217"/>
      <c r="R234" s="217"/>
      <c r="S234" s="217"/>
      <c r="T234" s="218"/>
      <c r="AT234" s="219" t="s">
        <v>136</v>
      </c>
      <c r="AU234" s="219" t="s">
        <v>82</v>
      </c>
      <c r="AV234" s="12" t="s">
        <v>84</v>
      </c>
      <c r="AW234" s="12" t="s">
        <v>32</v>
      </c>
      <c r="AX234" s="12" t="s">
        <v>75</v>
      </c>
      <c r="AY234" s="219" t="s">
        <v>130</v>
      </c>
    </row>
    <row r="235" spans="1:65" s="13" customFormat="1" ht="11.25">
      <c r="B235" s="220"/>
      <c r="C235" s="221"/>
      <c r="D235" s="210" t="s">
        <v>136</v>
      </c>
      <c r="E235" s="222" t="s">
        <v>1</v>
      </c>
      <c r="F235" s="223" t="s">
        <v>138</v>
      </c>
      <c r="G235" s="221"/>
      <c r="H235" s="224">
        <v>42.173999999999999</v>
      </c>
      <c r="I235" s="225"/>
      <c r="J235" s="221"/>
      <c r="K235" s="221"/>
      <c r="L235" s="226"/>
      <c r="M235" s="227"/>
      <c r="N235" s="228"/>
      <c r="O235" s="228"/>
      <c r="P235" s="228"/>
      <c r="Q235" s="228"/>
      <c r="R235" s="228"/>
      <c r="S235" s="228"/>
      <c r="T235" s="229"/>
      <c r="AT235" s="230" t="s">
        <v>136</v>
      </c>
      <c r="AU235" s="230" t="s">
        <v>82</v>
      </c>
      <c r="AV235" s="13" t="s">
        <v>135</v>
      </c>
      <c r="AW235" s="13" t="s">
        <v>32</v>
      </c>
      <c r="AX235" s="13" t="s">
        <v>82</v>
      </c>
      <c r="AY235" s="230" t="s">
        <v>130</v>
      </c>
    </row>
    <row r="236" spans="1:65" s="2" customFormat="1" ht="16.5" customHeight="1">
      <c r="A236" s="33"/>
      <c r="B236" s="34"/>
      <c r="C236" s="194" t="s">
        <v>282</v>
      </c>
      <c r="D236" s="194" t="s">
        <v>131</v>
      </c>
      <c r="E236" s="195" t="s">
        <v>283</v>
      </c>
      <c r="F236" s="196" t="s">
        <v>284</v>
      </c>
      <c r="G236" s="197" t="s">
        <v>199</v>
      </c>
      <c r="H236" s="198">
        <v>42.173999999999999</v>
      </c>
      <c r="I236" s="199"/>
      <c r="J236" s="200">
        <f>ROUND(I236*H236,2)</f>
        <v>0</v>
      </c>
      <c r="K236" s="201"/>
      <c r="L236" s="38"/>
      <c r="M236" s="202" t="s">
        <v>1</v>
      </c>
      <c r="N236" s="203" t="s">
        <v>40</v>
      </c>
      <c r="O236" s="70"/>
      <c r="P236" s="204">
        <f>O236*H236</f>
        <v>0</v>
      </c>
      <c r="Q236" s="204">
        <v>0</v>
      </c>
      <c r="R236" s="204">
        <f>Q236*H236</f>
        <v>0</v>
      </c>
      <c r="S236" s="204">
        <v>0</v>
      </c>
      <c r="T236" s="205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06" t="s">
        <v>135</v>
      </c>
      <c r="AT236" s="206" t="s">
        <v>131</v>
      </c>
      <c r="AU236" s="206" t="s">
        <v>82</v>
      </c>
      <c r="AY236" s="16" t="s">
        <v>130</v>
      </c>
      <c r="BE236" s="207">
        <f>IF(N236="základní",J236,0)</f>
        <v>0</v>
      </c>
      <c r="BF236" s="207">
        <f>IF(N236="snížená",J236,0)</f>
        <v>0</v>
      </c>
      <c r="BG236" s="207">
        <f>IF(N236="zákl. přenesená",J236,0)</f>
        <v>0</v>
      </c>
      <c r="BH236" s="207">
        <f>IF(N236="sníž. přenesená",J236,0)</f>
        <v>0</v>
      </c>
      <c r="BI236" s="207">
        <f>IF(N236="nulová",J236,0)</f>
        <v>0</v>
      </c>
      <c r="BJ236" s="16" t="s">
        <v>82</v>
      </c>
      <c r="BK236" s="207">
        <f>ROUND(I236*H236,2)</f>
        <v>0</v>
      </c>
      <c r="BL236" s="16" t="s">
        <v>135</v>
      </c>
      <c r="BM236" s="206" t="s">
        <v>285</v>
      </c>
    </row>
    <row r="237" spans="1:65" s="12" customFormat="1" ht="11.25">
      <c r="B237" s="208"/>
      <c r="C237" s="209"/>
      <c r="D237" s="210" t="s">
        <v>136</v>
      </c>
      <c r="E237" s="211" t="s">
        <v>1</v>
      </c>
      <c r="F237" s="212" t="s">
        <v>467</v>
      </c>
      <c r="G237" s="209"/>
      <c r="H237" s="213">
        <v>42.173999999999999</v>
      </c>
      <c r="I237" s="214"/>
      <c r="J237" s="209"/>
      <c r="K237" s="209"/>
      <c r="L237" s="215"/>
      <c r="M237" s="216"/>
      <c r="N237" s="217"/>
      <c r="O237" s="217"/>
      <c r="P237" s="217"/>
      <c r="Q237" s="217"/>
      <c r="R237" s="217"/>
      <c r="S237" s="217"/>
      <c r="T237" s="218"/>
      <c r="AT237" s="219" t="s">
        <v>136</v>
      </c>
      <c r="AU237" s="219" t="s">
        <v>82</v>
      </c>
      <c r="AV237" s="12" t="s">
        <v>84</v>
      </c>
      <c r="AW237" s="12" t="s">
        <v>32</v>
      </c>
      <c r="AX237" s="12" t="s">
        <v>75</v>
      </c>
      <c r="AY237" s="219" t="s">
        <v>130</v>
      </c>
    </row>
    <row r="238" spans="1:65" s="13" customFormat="1" ht="11.25">
      <c r="B238" s="220"/>
      <c r="C238" s="221"/>
      <c r="D238" s="210" t="s">
        <v>136</v>
      </c>
      <c r="E238" s="222" t="s">
        <v>1</v>
      </c>
      <c r="F238" s="223" t="s">
        <v>138</v>
      </c>
      <c r="G238" s="221"/>
      <c r="H238" s="224">
        <v>42.173999999999999</v>
      </c>
      <c r="I238" s="225"/>
      <c r="J238" s="221"/>
      <c r="K238" s="221"/>
      <c r="L238" s="226"/>
      <c r="M238" s="227"/>
      <c r="N238" s="228"/>
      <c r="O238" s="228"/>
      <c r="P238" s="228"/>
      <c r="Q238" s="228"/>
      <c r="R238" s="228"/>
      <c r="S238" s="228"/>
      <c r="T238" s="229"/>
      <c r="AT238" s="230" t="s">
        <v>136</v>
      </c>
      <c r="AU238" s="230" t="s">
        <v>82</v>
      </c>
      <c r="AV238" s="13" t="s">
        <v>135</v>
      </c>
      <c r="AW238" s="13" t="s">
        <v>32</v>
      </c>
      <c r="AX238" s="13" t="s">
        <v>82</v>
      </c>
      <c r="AY238" s="230" t="s">
        <v>130</v>
      </c>
    </row>
    <row r="239" spans="1:65" s="2" customFormat="1" ht="16.5" customHeight="1">
      <c r="A239" s="33"/>
      <c r="B239" s="34"/>
      <c r="C239" s="194" t="s">
        <v>213</v>
      </c>
      <c r="D239" s="194" t="s">
        <v>131</v>
      </c>
      <c r="E239" s="195" t="s">
        <v>287</v>
      </c>
      <c r="F239" s="196" t="s">
        <v>288</v>
      </c>
      <c r="G239" s="197" t="s">
        <v>199</v>
      </c>
      <c r="H239" s="198">
        <v>80.19</v>
      </c>
      <c r="I239" s="199"/>
      <c r="J239" s="200">
        <f>ROUND(I239*H239,2)</f>
        <v>0</v>
      </c>
      <c r="K239" s="201"/>
      <c r="L239" s="38"/>
      <c r="M239" s="202" t="s">
        <v>1</v>
      </c>
      <c r="N239" s="203" t="s">
        <v>40</v>
      </c>
      <c r="O239" s="70"/>
      <c r="P239" s="204">
        <f>O239*H239</f>
        <v>0</v>
      </c>
      <c r="Q239" s="204">
        <v>0</v>
      </c>
      <c r="R239" s="204">
        <f>Q239*H239</f>
        <v>0</v>
      </c>
      <c r="S239" s="204">
        <v>0</v>
      </c>
      <c r="T239" s="205">
        <f>S239*H239</f>
        <v>0</v>
      </c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R239" s="206" t="s">
        <v>135</v>
      </c>
      <c r="AT239" s="206" t="s">
        <v>131</v>
      </c>
      <c r="AU239" s="206" t="s">
        <v>82</v>
      </c>
      <c r="AY239" s="16" t="s">
        <v>130</v>
      </c>
      <c r="BE239" s="207">
        <f>IF(N239="základní",J239,0)</f>
        <v>0</v>
      </c>
      <c r="BF239" s="207">
        <f>IF(N239="snížená",J239,0)</f>
        <v>0</v>
      </c>
      <c r="BG239" s="207">
        <f>IF(N239="zákl. přenesená",J239,0)</f>
        <v>0</v>
      </c>
      <c r="BH239" s="207">
        <f>IF(N239="sníž. přenesená",J239,0)</f>
        <v>0</v>
      </c>
      <c r="BI239" s="207">
        <f>IF(N239="nulová",J239,0)</f>
        <v>0</v>
      </c>
      <c r="BJ239" s="16" t="s">
        <v>82</v>
      </c>
      <c r="BK239" s="207">
        <f>ROUND(I239*H239,2)</f>
        <v>0</v>
      </c>
      <c r="BL239" s="16" t="s">
        <v>135</v>
      </c>
      <c r="BM239" s="206" t="s">
        <v>289</v>
      </c>
    </row>
    <row r="240" spans="1:65" s="12" customFormat="1" ht="22.5">
      <c r="B240" s="208"/>
      <c r="C240" s="209"/>
      <c r="D240" s="210" t="s">
        <v>136</v>
      </c>
      <c r="E240" s="211" t="s">
        <v>1</v>
      </c>
      <c r="F240" s="212" t="s">
        <v>468</v>
      </c>
      <c r="G240" s="209"/>
      <c r="H240" s="213">
        <v>80.19</v>
      </c>
      <c r="I240" s="214"/>
      <c r="J240" s="209"/>
      <c r="K240" s="209"/>
      <c r="L240" s="215"/>
      <c r="M240" s="216"/>
      <c r="N240" s="217"/>
      <c r="O240" s="217"/>
      <c r="P240" s="217"/>
      <c r="Q240" s="217"/>
      <c r="R240" s="217"/>
      <c r="S240" s="217"/>
      <c r="T240" s="218"/>
      <c r="AT240" s="219" t="s">
        <v>136</v>
      </c>
      <c r="AU240" s="219" t="s">
        <v>82</v>
      </c>
      <c r="AV240" s="12" t="s">
        <v>84</v>
      </c>
      <c r="AW240" s="12" t="s">
        <v>32</v>
      </c>
      <c r="AX240" s="12" t="s">
        <v>75</v>
      </c>
      <c r="AY240" s="219" t="s">
        <v>130</v>
      </c>
    </row>
    <row r="241" spans="1:65" s="13" customFormat="1" ht="11.25">
      <c r="B241" s="220"/>
      <c r="C241" s="221"/>
      <c r="D241" s="210" t="s">
        <v>136</v>
      </c>
      <c r="E241" s="222" t="s">
        <v>1</v>
      </c>
      <c r="F241" s="223" t="s">
        <v>138</v>
      </c>
      <c r="G241" s="221"/>
      <c r="H241" s="224">
        <v>80.19</v>
      </c>
      <c r="I241" s="225"/>
      <c r="J241" s="221"/>
      <c r="K241" s="221"/>
      <c r="L241" s="226"/>
      <c r="M241" s="227"/>
      <c r="N241" s="228"/>
      <c r="O241" s="228"/>
      <c r="P241" s="228"/>
      <c r="Q241" s="228"/>
      <c r="R241" s="228"/>
      <c r="S241" s="228"/>
      <c r="T241" s="229"/>
      <c r="AT241" s="230" t="s">
        <v>136</v>
      </c>
      <c r="AU241" s="230" t="s">
        <v>82</v>
      </c>
      <c r="AV241" s="13" t="s">
        <v>135</v>
      </c>
      <c r="AW241" s="13" t="s">
        <v>32</v>
      </c>
      <c r="AX241" s="13" t="s">
        <v>82</v>
      </c>
      <c r="AY241" s="230" t="s">
        <v>130</v>
      </c>
    </row>
    <row r="242" spans="1:65" s="11" customFormat="1" ht="25.9" customHeight="1">
      <c r="B242" s="180"/>
      <c r="C242" s="181"/>
      <c r="D242" s="182" t="s">
        <v>74</v>
      </c>
      <c r="E242" s="183" t="s">
        <v>151</v>
      </c>
      <c r="F242" s="183" t="s">
        <v>291</v>
      </c>
      <c r="G242" s="181"/>
      <c r="H242" s="181"/>
      <c r="I242" s="184"/>
      <c r="J242" s="185">
        <f>BK242</f>
        <v>0</v>
      </c>
      <c r="K242" s="181"/>
      <c r="L242" s="186"/>
      <c r="M242" s="187"/>
      <c r="N242" s="188"/>
      <c r="O242" s="188"/>
      <c r="P242" s="189">
        <f>SUM(P243:P252)</f>
        <v>0</v>
      </c>
      <c r="Q242" s="188"/>
      <c r="R242" s="189">
        <f>SUM(R243:R252)</f>
        <v>0</v>
      </c>
      <c r="S242" s="188"/>
      <c r="T242" s="190">
        <f>SUM(T243:T252)</f>
        <v>0</v>
      </c>
      <c r="AR242" s="191" t="s">
        <v>82</v>
      </c>
      <c r="AT242" s="192" t="s">
        <v>74</v>
      </c>
      <c r="AU242" s="192" t="s">
        <v>75</v>
      </c>
      <c r="AY242" s="191" t="s">
        <v>130</v>
      </c>
      <c r="BK242" s="193">
        <f>SUM(BK243:BK252)</f>
        <v>0</v>
      </c>
    </row>
    <row r="243" spans="1:65" s="2" customFormat="1" ht="24" customHeight="1">
      <c r="A243" s="33"/>
      <c r="B243" s="34"/>
      <c r="C243" s="194" t="s">
        <v>292</v>
      </c>
      <c r="D243" s="194" t="s">
        <v>131</v>
      </c>
      <c r="E243" s="195" t="s">
        <v>293</v>
      </c>
      <c r="F243" s="196" t="s">
        <v>294</v>
      </c>
      <c r="G243" s="197" t="s">
        <v>295</v>
      </c>
      <c r="H243" s="198">
        <v>7.5</v>
      </c>
      <c r="I243" s="199"/>
      <c r="J243" s="200">
        <f>ROUND(I243*H243,2)</f>
        <v>0</v>
      </c>
      <c r="K243" s="201"/>
      <c r="L243" s="38"/>
      <c r="M243" s="202" t="s">
        <v>1</v>
      </c>
      <c r="N243" s="203" t="s">
        <v>40</v>
      </c>
      <c r="O243" s="70"/>
      <c r="P243" s="204">
        <f>O243*H243</f>
        <v>0</v>
      </c>
      <c r="Q243" s="204">
        <v>0</v>
      </c>
      <c r="R243" s="204">
        <f>Q243*H243</f>
        <v>0</v>
      </c>
      <c r="S243" s="204">
        <v>0</v>
      </c>
      <c r="T243" s="205">
        <f>S243*H243</f>
        <v>0</v>
      </c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R243" s="206" t="s">
        <v>135</v>
      </c>
      <c r="AT243" s="206" t="s">
        <v>131</v>
      </c>
      <c r="AU243" s="206" t="s">
        <v>82</v>
      </c>
      <c r="AY243" s="16" t="s">
        <v>130</v>
      </c>
      <c r="BE243" s="207">
        <f>IF(N243="základní",J243,0)</f>
        <v>0</v>
      </c>
      <c r="BF243" s="207">
        <f>IF(N243="snížená",J243,0)</f>
        <v>0</v>
      </c>
      <c r="BG243" s="207">
        <f>IF(N243="zákl. přenesená",J243,0)</f>
        <v>0</v>
      </c>
      <c r="BH243" s="207">
        <f>IF(N243="sníž. přenesená",J243,0)</f>
        <v>0</v>
      </c>
      <c r="BI243" s="207">
        <f>IF(N243="nulová",J243,0)</f>
        <v>0</v>
      </c>
      <c r="BJ243" s="16" t="s">
        <v>82</v>
      </c>
      <c r="BK243" s="207">
        <f>ROUND(I243*H243,2)</f>
        <v>0</v>
      </c>
      <c r="BL243" s="16" t="s">
        <v>135</v>
      </c>
      <c r="BM243" s="206" t="s">
        <v>296</v>
      </c>
    </row>
    <row r="244" spans="1:65" s="14" customFormat="1" ht="11.25">
      <c r="B244" s="231"/>
      <c r="C244" s="232"/>
      <c r="D244" s="210" t="s">
        <v>136</v>
      </c>
      <c r="E244" s="233" t="s">
        <v>1</v>
      </c>
      <c r="F244" s="234" t="s">
        <v>185</v>
      </c>
      <c r="G244" s="232"/>
      <c r="H244" s="233" t="s">
        <v>1</v>
      </c>
      <c r="I244" s="235"/>
      <c r="J244" s="232"/>
      <c r="K244" s="232"/>
      <c r="L244" s="236"/>
      <c r="M244" s="237"/>
      <c r="N244" s="238"/>
      <c r="O244" s="238"/>
      <c r="P244" s="238"/>
      <c r="Q244" s="238"/>
      <c r="R244" s="238"/>
      <c r="S244" s="238"/>
      <c r="T244" s="239"/>
      <c r="AT244" s="240" t="s">
        <v>136</v>
      </c>
      <c r="AU244" s="240" t="s">
        <v>82</v>
      </c>
      <c r="AV244" s="14" t="s">
        <v>82</v>
      </c>
      <c r="AW244" s="14" t="s">
        <v>32</v>
      </c>
      <c r="AX244" s="14" t="s">
        <v>75</v>
      </c>
      <c r="AY244" s="240" t="s">
        <v>130</v>
      </c>
    </row>
    <row r="245" spans="1:65" s="12" customFormat="1" ht="11.25">
      <c r="B245" s="208"/>
      <c r="C245" s="209"/>
      <c r="D245" s="210" t="s">
        <v>136</v>
      </c>
      <c r="E245" s="211" t="s">
        <v>1</v>
      </c>
      <c r="F245" s="212" t="s">
        <v>469</v>
      </c>
      <c r="G245" s="209"/>
      <c r="H245" s="213">
        <v>7.5</v>
      </c>
      <c r="I245" s="214"/>
      <c r="J245" s="209"/>
      <c r="K245" s="209"/>
      <c r="L245" s="215"/>
      <c r="M245" s="216"/>
      <c r="N245" s="217"/>
      <c r="O245" s="217"/>
      <c r="P245" s="217"/>
      <c r="Q245" s="217"/>
      <c r="R245" s="217"/>
      <c r="S245" s="217"/>
      <c r="T245" s="218"/>
      <c r="AT245" s="219" t="s">
        <v>136</v>
      </c>
      <c r="AU245" s="219" t="s">
        <v>82</v>
      </c>
      <c r="AV245" s="12" t="s">
        <v>84</v>
      </c>
      <c r="AW245" s="12" t="s">
        <v>32</v>
      </c>
      <c r="AX245" s="12" t="s">
        <v>75</v>
      </c>
      <c r="AY245" s="219" t="s">
        <v>130</v>
      </c>
    </row>
    <row r="246" spans="1:65" s="13" customFormat="1" ht="11.25">
      <c r="B246" s="220"/>
      <c r="C246" s="221"/>
      <c r="D246" s="210" t="s">
        <v>136</v>
      </c>
      <c r="E246" s="222" t="s">
        <v>1</v>
      </c>
      <c r="F246" s="223" t="s">
        <v>138</v>
      </c>
      <c r="G246" s="221"/>
      <c r="H246" s="224">
        <v>7.5</v>
      </c>
      <c r="I246" s="225"/>
      <c r="J246" s="221"/>
      <c r="K246" s="221"/>
      <c r="L246" s="226"/>
      <c r="M246" s="227"/>
      <c r="N246" s="228"/>
      <c r="O246" s="228"/>
      <c r="P246" s="228"/>
      <c r="Q246" s="228"/>
      <c r="R246" s="228"/>
      <c r="S246" s="228"/>
      <c r="T246" s="229"/>
      <c r="AT246" s="230" t="s">
        <v>136</v>
      </c>
      <c r="AU246" s="230" t="s">
        <v>82</v>
      </c>
      <c r="AV246" s="13" t="s">
        <v>135</v>
      </c>
      <c r="AW246" s="13" t="s">
        <v>32</v>
      </c>
      <c r="AX246" s="13" t="s">
        <v>82</v>
      </c>
      <c r="AY246" s="230" t="s">
        <v>130</v>
      </c>
    </row>
    <row r="247" spans="1:65" s="2" customFormat="1" ht="24" customHeight="1">
      <c r="A247" s="33"/>
      <c r="B247" s="34"/>
      <c r="C247" s="194" t="s">
        <v>217</v>
      </c>
      <c r="D247" s="194" t="s">
        <v>131</v>
      </c>
      <c r="E247" s="195" t="s">
        <v>298</v>
      </c>
      <c r="F247" s="196" t="s">
        <v>299</v>
      </c>
      <c r="G247" s="197" t="s">
        <v>295</v>
      </c>
      <c r="H247" s="198">
        <v>3</v>
      </c>
      <c r="I247" s="199"/>
      <c r="J247" s="200">
        <f>ROUND(I247*H247,2)</f>
        <v>0</v>
      </c>
      <c r="K247" s="201"/>
      <c r="L247" s="38"/>
      <c r="M247" s="202" t="s">
        <v>1</v>
      </c>
      <c r="N247" s="203" t="s">
        <v>40</v>
      </c>
      <c r="O247" s="70"/>
      <c r="P247" s="204">
        <f>O247*H247</f>
        <v>0</v>
      </c>
      <c r="Q247" s="204">
        <v>0</v>
      </c>
      <c r="R247" s="204">
        <f>Q247*H247</f>
        <v>0</v>
      </c>
      <c r="S247" s="204">
        <v>0</v>
      </c>
      <c r="T247" s="205">
        <f>S247*H247</f>
        <v>0</v>
      </c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R247" s="206" t="s">
        <v>135</v>
      </c>
      <c r="AT247" s="206" t="s">
        <v>131</v>
      </c>
      <c r="AU247" s="206" t="s">
        <v>82</v>
      </c>
      <c r="AY247" s="16" t="s">
        <v>130</v>
      </c>
      <c r="BE247" s="207">
        <f>IF(N247="základní",J247,0)</f>
        <v>0</v>
      </c>
      <c r="BF247" s="207">
        <f>IF(N247="snížená",J247,0)</f>
        <v>0</v>
      </c>
      <c r="BG247" s="207">
        <f>IF(N247="zákl. přenesená",J247,0)</f>
        <v>0</v>
      </c>
      <c r="BH247" s="207">
        <f>IF(N247="sníž. přenesená",J247,0)</f>
        <v>0</v>
      </c>
      <c r="BI247" s="207">
        <f>IF(N247="nulová",J247,0)</f>
        <v>0</v>
      </c>
      <c r="BJ247" s="16" t="s">
        <v>82</v>
      </c>
      <c r="BK247" s="207">
        <f>ROUND(I247*H247,2)</f>
        <v>0</v>
      </c>
      <c r="BL247" s="16" t="s">
        <v>135</v>
      </c>
      <c r="BM247" s="206" t="s">
        <v>300</v>
      </c>
    </row>
    <row r="248" spans="1:65" s="12" customFormat="1" ht="11.25">
      <c r="B248" s="208"/>
      <c r="C248" s="209"/>
      <c r="D248" s="210" t="s">
        <v>136</v>
      </c>
      <c r="E248" s="211" t="s">
        <v>1</v>
      </c>
      <c r="F248" s="212" t="s">
        <v>429</v>
      </c>
      <c r="G248" s="209"/>
      <c r="H248" s="213">
        <v>3</v>
      </c>
      <c r="I248" s="214"/>
      <c r="J248" s="209"/>
      <c r="K248" s="209"/>
      <c r="L248" s="215"/>
      <c r="M248" s="216"/>
      <c r="N248" s="217"/>
      <c r="O248" s="217"/>
      <c r="P248" s="217"/>
      <c r="Q248" s="217"/>
      <c r="R248" s="217"/>
      <c r="S248" s="217"/>
      <c r="T248" s="218"/>
      <c r="AT248" s="219" t="s">
        <v>136</v>
      </c>
      <c r="AU248" s="219" t="s">
        <v>82</v>
      </c>
      <c r="AV248" s="12" t="s">
        <v>84</v>
      </c>
      <c r="AW248" s="12" t="s">
        <v>32</v>
      </c>
      <c r="AX248" s="12" t="s">
        <v>75</v>
      </c>
      <c r="AY248" s="219" t="s">
        <v>130</v>
      </c>
    </row>
    <row r="249" spans="1:65" s="13" customFormat="1" ht="11.25">
      <c r="B249" s="220"/>
      <c r="C249" s="221"/>
      <c r="D249" s="210" t="s">
        <v>136</v>
      </c>
      <c r="E249" s="222" t="s">
        <v>1</v>
      </c>
      <c r="F249" s="223" t="s">
        <v>138</v>
      </c>
      <c r="G249" s="221"/>
      <c r="H249" s="224">
        <v>3</v>
      </c>
      <c r="I249" s="225"/>
      <c r="J249" s="221"/>
      <c r="K249" s="221"/>
      <c r="L249" s="226"/>
      <c r="M249" s="227"/>
      <c r="N249" s="228"/>
      <c r="O249" s="228"/>
      <c r="P249" s="228"/>
      <c r="Q249" s="228"/>
      <c r="R249" s="228"/>
      <c r="S249" s="228"/>
      <c r="T249" s="229"/>
      <c r="AT249" s="230" t="s">
        <v>136</v>
      </c>
      <c r="AU249" s="230" t="s">
        <v>82</v>
      </c>
      <c r="AV249" s="13" t="s">
        <v>135</v>
      </c>
      <c r="AW249" s="13" t="s">
        <v>32</v>
      </c>
      <c r="AX249" s="13" t="s">
        <v>82</v>
      </c>
      <c r="AY249" s="230" t="s">
        <v>130</v>
      </c>
    </row>
    <row r="250" spans="1:65" s="2" customFormat="1" ht="16.5" customHeight="1">
      <c r="A250" s="33"/>
      <c r="B250" s="34"/>
      <c r="C250" s="194" t="s">
        <v>302</v>
      </c>
      <c r="D250" s="194" t="s">
        <v>131</v>
      </c>
      <c r="E250" s="195" t="s">
        <v>303</v>
      </c>
      <c r="F250" s="196" t="s">
        <v>304</v>
      </c>
      <c r="G250" s="197" t="s">
        <v>295</v>
      </c>
      <c r="H250" s="198">
        <v>29.7</v>
      </c>
      <c r="I250" s="199"/>
      <c r="J250" s="200">
        <f>ROUND(I250*H250,2)</f>
        <v>0</v>
      </c>
      <c r="K250" s="201"/>
      <c r="L250" s="38"/>
      <c r="M250" s="202" t="s">
        <v>1</v>
      </c>
      <c r="N250" s="203" t="s">
        <v>40</v>
      </c>
      <c r="O250" s="70"/>
      <c r="P250" s="204">
        <f>O250*H250</f>
        <v>0</v>
      </c>
      <c r="Q250" s="204">
        <v>0</v>
      </c>
      <c r="R250" s="204">
        <f>Q250*H250</f>
        <v>0</v>
      </c>
      <c r="S250" s="204">
        <v>0</v>
      </c>
      <c r="T250" s="205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06" t="s">
        <v>135</v>
      </c>
      <c r="AT250" s="206" t="s">
        <v>131</v>
      </c>
      <c r="AU250" s="206" t="s">
        <v>82</v>
      </c>
      <c r="AY250" s="16" t="s">
        <v>130</v>
      </c>
      <c r="BE250" s="207">
        <f>IF(N250="základní",J250,0)</f>
        <v>0</v>
      </c>
      <c r="BF250" s="207">
        <f>IF(N250="snížená",J250,0)</f>
        <v>0</v>
      </c>
      <c r="BG250" s="207">
        <f>IF(N250="zákl. přenesená",J250,0)</f>
        <v>0</v>
      </c>
      <c r="BH250" s="207">
        <f>IF(N250="sníž. přenesená",J250,0)</f>
        <v>0</v>
      </c>
      <c r="BI250" s="207">
        <f>IF(N250="nulová",J250,0)</f>
        <v>0</v>
      </c>
      <c r="BJ250" s="16" t="s">
        <v>82</v>
      </c>
      <c r="BK250" s="207">
        <f>ROUND(I250*H250,2)</f>
        <v>0</v>
      </c>
      <c r="BL250" s="16" t="s">
        <v>135</v>
      </c>
      <c r="BM250" s="206" t="s">
        <v>305</v>
      </c>
    </row>
    <row r="251" spans="1:65" s="12" customFormat="1" ht="11.25">
      <c r="B251" s="208"/>
      <c r="C251" s="209"/>
      <c r="D251" s="210" t="s">
        <v>136</v>
      </c>
      <c r="E251" s="211" t="s">
        <v>1</v>
      </c>
      <c r="F251" s="212" t="s">
        <v>470</v>
      </c>
      <c r="G251" s="209"/>
      <c r="H251" s="213">
        <v>29.7</v>
      </c>
      <c r="I251" s="214"/>
      <c r="J251" s="209"/>
      <c r="K251" s="209"/>
      <c r="L251" s="215"/>
      <c r="M251" s="216"/>
      <c r="N251" s="217"/>
      <c r="O251" s="217"/>
      <c r="P251" s="217"/>
      <c r="Q251" s="217"/>
      <c r="R251" s="217"/>
      <c r="S251" s="217"/>
      <c r="T251" s="218"/>
      <c r="AT251" s="219" t="s">
        <v>136</v>
      </c>
      <c r="AU251" s="219" t="s">
        <v>82</v>
      </c>
      <c r="AV251" s="12" t="s">
        <v>84</v>
      </c>
      <c r="AW251" s="12" t="s">
        <v>32</v>
      </c>
      <c r="AX251" s="12" t="s">
        <v>75</v>
      </c>
      <c r="AY251" s="219" t="s">
        <v>130</v>
      </c>
    </row>
    <row r="252" spans="1:65" s="13" customFormat="1" ht="11.25">
      <c r="B252" s="220"/>
      <c r="C252" s="221"/>
      <c r="D252" s="210" t="s">
        <v>136</v>
      </c>
      <c r="E252" s="222" t="s">
        <v>1</v>
      </c>
      <c r="F252" s="223" t="s">
        <v>138</v>
      </c>
      <c r="G252" s="221"/>
      <c r="H252" s="224">
        <v>29.7</v>
      </c>
      <c r="I252" s="225"/>
      <c r="J252" s="221"/>
      <c r="K252" s="221"/>
      <c r="L252" s="226"/>
      <c r="M252" s="227"/>
      <c r="N252" s="228"/>
      <c r="O252" s="228"/>
      <c r="P252" s="228"/>
      <c r="Q252" s="228"/>
      <c r="R252" s="228"/>
      <c r="S252" s="228"/>
      <c r="T252" s="229"/>
      <c r="AT252" s="230" t="s">
        <v>136</v>
      </c>
      <c r="AU252" s="230" t="s">
        <v>82</v>
      </c>
      <c r="AV252" s="13" t="s">
        <v>135</v>
      </c>
      <c r="AW252" s="13" t="s">
        <v>32</v>
      </c>
      <c r="AX252" s="13" t="s">
        <v>82</v>
      </c>
      <c r="AY252" s="230" t="s">
        <v>130</v>
      </c>
    </row>
    <row r="253" spans="1:65" s="11" customFormat="1" ht="25.9" customHeight="1">
      <c r="B253" s="180"/>
      <c r="C253" s="181"/>
      <c r="D253" s="182" t="s">
        <v>74</v>
      </c>
      <c r="E253" s="183" t="s">
        <v>173</v>
      </c>
      <c r="F253" s="183" t="s">
        <v>307</v>
      </c>
      <c r="G253" s="181"/>
      <c r="H253" s="181"/>
      <c r="I253" s="184"/>
      <c r="J253" s="185">
        <f>BK253</f>
        <v>0</v>
      </c>
      <c r="K253" s="181"/>
      <c r="L253" s="186"/>
      <c r="M253" s="187"/>
      <c r="N253" s="188"/>
      <c r="O253" s="188"/>
      <c r="P253" s="189">
        <f>SUM(P254:P266)</f>
        <v>0</v>
      </c>
      <c r="Q253" s="188"/>
      <c r="R253" s="189">
        <f>SUM(R254:R266)</f>
        <v>0</v>
      </c>
      <c r="S253" s="188"/>
      <c r="T253" s="190">
        <f>SUM(T254:T266)</f>
        <v>0</v>
      </c>
      <c r="AR253" s="191" t="s">
        <v>82</v>
      </c>
      <c r="AT253" s="192" t="s">
        <v>74</v>
      </c>
      <c r="AU253" s="192" t="s">
        <v>75</v>
      </c>
      <c r="AY253" s="191" t="s">
        <v>130</v>
      </c>
      <c r="BK253" s="193">
        <f>SUM(BK254:BK266)</f>
        <v>0</v>
      </c>
    </row>
    <row r="254" spans="1:65" s="2" customFormat="1" ht="24" customHeight="1">
      <c r="A254" s="33"/>
      <c r="B254" s="34"/>
      <c r="C254" s="194" t="s">
        <v>222</v>
      </c>
      <c r="D254" s="194" t="s">
        <v>131</v>
      </c>
      <c r="E254" s="195" t="s">
        <v>308</v>
      </c>
      <c r="F254" s="196" t="s">
        <v>309</v>
      </c>
      <c r="G254" s="197" t="s">
        <v>295</v>
      </c>
      <c r="H254" s="198">
        <v>29.6</v>
      </c>
      <c r="I254" s="199"/>
      <c r="J254" s="200">
        <f>ROUND(I254*H254,2)</f>
        <v>0</v>
      </c>
      <c r="K254" s="201"/>
      <c r="L254" s="38"/>
      <c r="M254" s="202" t="s">
        <v>1</v>
      </c>
      <c r="N254" s="203" t="s">
        <v>40</v>
      </c>
      <c r="O254" s="70"/>
      <c r="P254" s="204">
        <f>O254*H254</f>
        <v>0</v>
      </c>
      <c r="Q254" s="204">
        <v>0</v>
      </c>
      <c r="R254" s="204">
        <f>Q254*H254</f>
        <v>0</v>
      </c>
      <c r="S254" s="204">
        <v>0</v>
      </c>
      <c r="T254" s="205">
        <f>S254*H254</f>
        <v>0</v>
      </c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R254" s="206" t="s">
        <v>135</v>
      </c>
      <c r="AT254" s="206" t="s">
        <v>131</v>
      </c>
      <c r="AU254" s="206" t="s">
        <v>82</v>
      </c>
      <c r="AY254" s="16" t="s">
        <v>130</v>
      </c>
      <c r="BE254" s="207">
        <f>IF(N254="základní",J254,0)</f>
        <v>0</v>
      </c>
      <c r="BF254" s="207">
        <f>IF(N254="snížená",J254,0)</f>
        <v>0</v>
      </c>
      <c r="BG254" s="207">
        <f>IF(N254="zákl. přenesená",J254,0)</f>
        <v>0</v>
      </c>
      <c r="BH254" s="207">
        <f>IF(N254="sníž. přenesená",J254,0)</f>
        <v>0</v>
      </c>
      <c r="BI254" s="207">
        <f>IF(N254="nulová",J254,0)</f>
        <v>0</v>
      </c>
      <c r="BJ254" s="16" t="s">
        <v>82</v>
      </c>
      <c r="BK254" s="207">
        <f>ROUND(I254*H254,2)</f>
        <v>0</v>
      </c>
      <c r="BL254" s="16" t="s">
        <v>135</v>
      </c>
      <c r="BM254" s="206" t="s">
        <v>310</v>
      </c>
    </row>
    <row r="255" spans="1:65" s="14" customFormat="1" ht="11.25">
      <c r="B255" s="231"/>
      <c r="C255" s="232"/>
      <c r="D255" s="210" t="s">
        <v>136</v>
      </c>
      <c r="E255" s="233" t="s">
        <v>1</v>
      </c>
      <c r="F255" s="234" t="s">
        <v>185</v>
      </c>
      <c r="G255" s="232"/>
      <c r="H255" s="233" t="s">
        <v>1</v>
      </c>
      <c r="I255" s="235"/>
      <c r="J255" s="232"/>
      <c r="K255" s="232"/>
      <c r="L255" s="236"/>
      <c r="M255" s="237"/>
      <c r="N255" s="238"/>
      <c r="O255" s="238"/>
      <c r="P255" s="238"/>
      <c r="Q255" s="238"/>
      <c r="R255" s="238"/>
      <c r="S255" s="238"/>
      <c r="T255" s="239"/>
      <c r="AT255" s="240" t="s">
        <v>136</v>
      </c>
      <c r="AU255" s="240" t="s">
        <v>82</v>
      </c>
      <c r="AV255" s="14" t="s">
        <v>82</v>
      </c>
      <c r="AW255" s="14" t="s">
        <v>32</v>
      </c>
      <c r="AX255" s="14" t="s">
        <v>75</v>
      </c>
      <c r="AY255" s="240" t="s">
        <v>130</v>
      </c>
    </row>
    <row r="256" spans="1:65" s="12" customFormat="1" ht="11.25">
      <c r="B256" s="208"/>
      <c r="C256" s="209"/>
      <c r="D256" s="210" t="s">
        <v>136</v>
      </c>
      <c r="E256" s="211" t="s">
        <v>1</v>
      </c>
      <c r="F256" s="212" t="s">
        <v>471</v>
      </c>
      <c r="G256" s="209"/>
      <c r="H256" s="213">
        <v>29.6</v>
      </c>
      <c r="I256" s="214"/>
      <c r="J256" s="209"/>
      <c r="K256" s="209"/>
      <c r="L256" s="215"/>
      <c r="M256" s="216"/>
      <c r="N256" s="217"/>
      <c r="O256" s="217"/>
      <c r="P256" s="217"/>
      <c r="Q256" s="217"/>
      <c r="R256" s="217"/>
      <c r="S256" s="217"/>
      <c r="T256" s="218"/>
      <c r="AT256" s="219" t="s">
        <v>136</v>
      </c>
      <c r="AU256" s="219" t="s">
        <v>82</v>
      </c>
      <c r="AV256" s="12" t="s">
        <v>84</v>
      </c>
      <c r="AW256" s="12" t="s">
        <v>32</v>
      </c>
      <c r="AX256" s="12" t="s">
        <v>75</v>
      </c>
      <c r="AY256" s="219" t="s">
        <v>130</v>
      </c>
    </row>
    <row r="257" spans="1:65" s="13" customFormat="1" ht="11.25">
      <c r="B257" s="220"/>
      <c r="C257" s="221"/>
      <c r="D257" s="210" t="s">
        <v>136</v>
      </c>
      <c r="E257" s="222" t="s">
        <v>1</v>
      </c>
      <c r="F257" s="223" t="s">
        <v>138</v>
      </c>
      <c r="G257" s="221"/>
      <c r="H257" s="224">
        <v>29.6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136</v>
      </c>
      <c r="AU257" s="230" t="s">
        <v>82</v>
      </c>
      <c r="AV257" s="13" t="s">
        <v>135</v>
      </c>
      <c r="AW257" s="13" t="s">
        <v>32</v>
      </c>
      <c r="AX257" s="13" t="s">
        <v>82</v>
      </c>
      <c r="AY257" s="230" t="s">
        <v>130</v>
      </c>
    </row>
    <row r="258" spans="1:65" s="2" customFormat="1" ht="24" customHeight="1">
      <c r="A258" s="33"/>
      <c r="B258" s="34"/>
      <c r="C258" s="194" t="s">
        <v>312</v>
      </c>
      <c r="D258" s="194" t="s">
        <v>131</v>
      </c>
      <c r="E258" s="195" t="s">
        <v>313</v>
      </c>
      <c r="F258" s="196" t="s">
        <v>314</v>
      </c>
      <c r="G258" s="197" t="s">
        <v>199</v>
      </c>
      <c r="H258" s="198">
        <v>0.96599999999999997</v>
      </c>
      <c r="I258" s="199"/>
      <c r="J258" s="200">
        <f>ROUND(I258*H258,2)</f>
        <v>0</v>
      </c>
      <c r="K258" s="201"/>
      <c r="L258" s="38"/>
      <c r="M258" s="202" t="s">
        <v>1</v>
      </c>
      <c r="N258" s="203" t="s">
        <v>40</v>
      </c>
      <c r="O258" s="70"/>
      <c r="P258" s="204">
        <f>O258*H258</f>
        <v>0</v>
      </c>
      <c r="Q258" s="204">
        <v>0</v>
      </c>
      <c r="R258" s="204">
        <f>Q258*H258</f>
        <v>0</v>
      </c>
      <c r="S258" s="204">
        <v>0</v>
      </c>
      <c r="T258" s="205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06" t="s">
        <v>135</v>
      </c>
      <c r="AT258" s="206" t="s">
        <v>131</v>
      </c>
      <c r="AU258" s="206" t="s">
        <v>82</v>
      </c>
      <c r="AY258" s="16" t="s">
        <v>130</v>
      </c>
      <c r="BE258" s="207">
        <f>IF(N258="základní",J258,0)</f>
        <v>0</v>
      </c>
      <c r="BF258" s="207">
        <f>IF(N258="snížená",J258,0)</f>
        <v>0</v>
      </c>
      <c r="BG258" s="207">
        <f>IF(N258="zákl. přenesená",J258,0)</f>
        <v>0</v>
      </c>
      <c r="BH258" s="207">
        <f>IF(N258="sníž. přenesená",J258,0)</f>
        <v>0</v>
      </c>
      <c r="BI258" s="207">
        <f>IF(N258="nulová",J258,0)</f>
        <v>0</v>
      </c>
      <c r="BJ258" s="16" t="s">
        <v>82</v>
      </c>
      <c r="BK258" s="207">
        <f>ROUND(I258*H258,2)</f>
        <v>0</v>
      </c>
      <c r="BL258" s="16" t="s">
        <v>135</v>
      </c>
      <c r="BM258" s="206" t="s">
        <v>315</v>
      </c>
    </row>
    <row r="259" spans="1:65" s="12" customFormat="1" ht="22.5">
      <c r="B259" s="208"/>
      <c r="C259" s="209"/>
      <c r="D259" s="210" t="s">
        <v>136</v>
      </c>
      <c r="E259" s="211" t="s">
        <v>1</v>
      </c>
      <c r="F259" s="212" t="s">
        <v>472</v>
      </c>
      <c r="G259" s="209"/>
      <c r="H259" s="213">
        <v>0.96599999999999997</v>
      </c>
      <c r="I259" s="214"/>
      <c r="J259" s="209"/>
      <c r="K259" s="209"/>
      <c r="L259" s="215"/>
      <c r="M259" s="216"/>
      <c r="N259" s="217"/>
      <c r="O259" s="217"/>
      <c r="P259" s="217"/>
      <c r="Q259" s="217"/>
      <c r="R259" s="217"/>
      <c r="S259" s="217"/>
      <c r="T259" s="218"/>
      <c r="AT259" s="219" t="s">
        <v>136</v>
      </c>
      <c r="AU259" s="219" t="s">
        <v>82</v>
      </c>
      <c r="AV259" s="12" t="s">
        <v>84</v>
      </c>
      <c r="AW259" s="12" t="s">
        <v>32</v>
      </c>
      <c r="AX259" s="12" t="s">
        <v>75</v>
      </c>
      <c r="AY259" s="219" t="s">
        <v>130</v>
      </c>
    </row>
    <row r="260" spans="1:65" s="13" customFormat="1" ht="11.25">
      <c r="B260" s="220"/>
      <c r="C260" s="221"/>
      <c r="D260" s="210" t="s">
        <v>136</v>
      </c>
      <c r="E260" s="222" t="s">
        <v>1</v>
      </c>
      <c r="F260" s="223" t="s">
        <v>138</v>
      </c>
      <c r="G260" s="221"/>
      <c r="H260" s="224">
        <v>0.96599999999999997</v>
      </c>
      <c r="I260" s="225"/>
      <c r="J260" s="221"/>
      <c r="K260" s="221"/>
      <c r="L260" s="226"/>
      <c r="M260" s="227"/>
      <c r="N260" s="228"/>
      <c r="O260" s="228"/>
      <c r="P260" s="228"/>
      <c r="Q260" s="228"/>
      <c r="R260" s="228"/>
      <c r="S260" s="228"/>
      <c r="T260" s="229"/>
      <c r="AT260" s="230" t="s">
        <v>136</v>
      </c>
      <c r="AU260" s="230" t="s">
        <v>82</v>
      </c>
      <c r="AV260" s="13" t="s">
        <v>135</v>
      </c>
      <c r="AW260" s="13" t="s">
        <v>32</v>
      </c>
      <c r="AX260" s="13" t="s">
        <v>82</v>
      </c>
      <c r="AY260" s="230" t="s">
        <v>130</v>
      </c>
    </row>
    <row r="261" spans="1:65" s="2" customFormat="1" ht="24" customHeight="1">
      <c r="A261" s="33"/>
      <c r="B261" s="34"/>
      <c r="C261" s="194" t="s">
        <v>227</v>
      </c>
      <c r="D261" s="194" t="s">
        <v>131</v>
      </c>
      <c r="E261" s="195" t="s">
        <v>317</v>
      </c>
      <c r="F261" s="196" t="s">
        <v>318</v>
      </c>
      <c r="G261" s="197" t="s">
        <v>295</v>
      </c>
      <c r="H261" s="198">
        <v>29.7</v>
      </c>
      <c r="I261" s="199"/>
      <c r="J261" s="200">
        <f>ROUND(I261*H261,2)</f>
        <v>0</v>
      </c>
      <c r="K261" s="201"/>
      <c r="L261" s="38"/>
      <c r="M261" s="202" t="s">
        <v>1</v>
      </c>
      <c r="N261" s="203" t="s">
        <v>40</v>
      </c>
      <c r="O261" s="70"/>
      <c r="P261" s="204">
        <f>O261*H261</f>
        <v>0</v>
      </c>
      <c r="Q261" s="204">
        <v>0</v>
      </c>
      <c r="R261" s="204">
        <f>Q261*H261</f>
        <v>0</v>
      </c>
      <c r="S261" s="204">
        <v>0</v>
      </c>
      <c r="T261" s="205">
        <f>S261*H261</f>
        <v>0</v>
      </c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R261" s="206" t="s">
        <v>135</v>
      </c>
      <c r="AT261" s="206" t="s">
        <v>131</v>
      </c>
      <c r="AU261" s="206" t="s">
        <v>82</v>
      </c>
      <c r="AY261" s="16" t="s">
        <v>130</v>
      </c>
      <c r="BE261" s="207">
        <f>IF(N261="základní",J261,0)</f>
        <v>0</v>
      </c>
      <c r="BF261" s="207">
        <f>IF(N261="snížená",J261,0)</f>
        <v>0</v>
      </c>
      <c r="BG261" s="207">
        <f>IF(N261="zákl. přenesená",J261,0)</f>
        <v>0</v>
      </c>
      <c r="BH261" s="207">
        <f>IF(N261="sníž. přenesená",J261,0)</f>
        <v>0</v>
      </c>
      <c r="BI261" s="207">
        <f>IF(N261="nulová",J261,0)</f>
        <v>0</v>
      </c>
      <c r="BJ261" s="16" t="s">
        <v>82</v>
      </c>
      <c r="BK261" s="207">
        <f>ROUND(I261*H261,2)</f>
        <v>0</v>
      </c>
      <c r="BL261" s="16" t="s">
        <v>135</v>
      </c>
      <c r="BM261" s="206" t="s">
        <v>319</v>
      </c>
    </row>
    <row r="262" spans="1:65" s="12" customFormat="1" ht="11.25">
      <c r="B262" s="208"/>
      <c r="C262" s="209"/>
      <c r="D262" s="210" t="s">
        <v>136</v>
      </c>
      <c r="E262" s="211" t="s">
        <v>1</v>
      </c>
      <c r="F262" s="212" t="s">
        <v>470</v>
      </c>
      <c r="G262" s="209"/>
      <c r="H262" s="213">
        <v>29.7</v>
      </c>
      <c r="I262" s="214"/>
      <c r="J262" s="209"/>
      <c r="K262" s="209"/>
      <c r="L262" s="215"/>
      <c r="M262" s="216"/>
      <c r="N262" s="217"/>
      <c r="O262" s="217"/>
      <c r="P262" s="217"/>
      <c r="Q262" s="217"/>
      <c r="R262" s="217"/>
      <c r="S262" s="217"/>
      <c r="T262" s="218"/>
      <c r="AT262" s="219" t="s">
        <v>136</v>
      </c>
      <c r="AU262" s="219" t="s">
        <v>82</v>
      </c>
      <c r="AV262" s="12" t="s">
        <v>84</v>
      </c>
      <c r="AW262" s="12" t="s">
        <v>32</v>
      </c>
      <c r="AX262" s="12" t="s">
        <v>75</v>
      </c>
      <c r="AY262" s="219" t="s">
        <v>130</v>
      </c>
    </row>
    <row r="263" spans="1:65" s="13" customFormat="1" ht="11.25">
      <c r="B263" s="220"/>
      <c r="C263" s="221"/>
      <c r="D263" s="210" t="s">
        <v>136</v>
      </c>
      <c r="E263" s="222" t="s">
        <v>1</v>
      </c>
      <c r="F263" s="223" t="s">
        <v>138</v>
      </c>
      <c r="G263" s="221"/>
      <c r="H263" s="224">
        <v>29.7</v>
      </c>
      <c r="I263" s="225"/>
      <c r="J263" s="221"/>
      <c r="K263" s="221"/>
      <c r="L263" s="226"/>
      <c r="M263" s="227"/>
      <c r="N263" s="228"/>
      <c r="O263" s="228"/>
      <c r="P263" s="228"/>
      <c r="Q263" s="228"/>
      <c r="R263" s="228"/>
      <c r="S263" s="228"/>
      <c r="T263" s="229"/>
      <c r="AT263" s="230" t="s">
        <v>136</v>
      </c>
      <c r="AU263" s="230" t="s">
        <v>82</v>
      </c>
      <c r="AV263" s="13" t="s">
        <v>135</v>
      </c>
      <c r="AW263" s="13" t="s">
        <v>32</v>
      </c>
      <c r="AX263" s="13" t="s">
        <v>82</v>
      </c>
      <c r="AY263" s="230" t="s">
        <v>130</v>
      </c>
    </row>
    <row r="264" spans="1:65" s="2" customFormat="1" ht="16.5" customHeight="1">
      <c r="A264" s="33"/>
      <c r="B264" s="34"/>
      <c r="C264" s="194" t="s">
        <v>320</v>
      </c>
      <c r="D264" s="194" t="s">
        <v>131</v>
      </c>
      <c r="E264" s="195" t="s">
        <v>321</v>
      </c>
      <c r="F264" s="196" t="s">
        <v>322</v>
      </c>
      <c r="G264" s="197" t="s">
        <v>134</v>
      </c>
      <c r="H264" s="198">
        <v>64.48</v>
      </c>
      <c r="I264" s="199"/>
      <c r="J264" s="200">
        <f>ROUND(I264*H264,2)</f>
        <v>0</v>
      </c>
      <c r="K264" s="201"/>
      <c r="L264" s="38"/>
      <c r="M264" s="202" t="s">
        <v>1</v>
      </c>
      <c r="N264" s="203" t="s">
        <v>40</v>
      </c>
      <c r="O264" s="70"/>
      <c r="P264" s="204">
        <f>O264*H264</f>
        <v>0</v>
      </c>
      <c r="Q264" s="204">
        <v>0</v>
      </c>
      <c r="R264" s="204">
        <f>Q264*H264</f>
        <v>0</v>
      </c>
      <c r="S264" s="204">
        <v>0</v>
      </c>
      <c r="T264" s="205">
        <f>S264*H264</f>
        <v>0</v>
      </c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R264" s="206" t="s">
        <v>135</v>
      </c>
      <c r="AT264" s="206" t="s">
        <v>131</v>
      </c>
      <c r="AU264" s="206" t="s">
        <v>82</v>
      </c>
      <c r="AY264" s="16" t="s">
        <v>130</v>
      </c>
      <c r="BE264" s="207">
        <f>IF(N264="základní",J264,0)</f>
        <v>0</v>
      </c>
      <c r="BF264" s="207">
        <f>IF(N264="snížená",J264,0)</f>
        <v>0</v>
      </c>
      <c r="BG264" s="207">
        <f>IF(N264="zákl. přenesená",J264,0)</f>
        <v>0</v>
      </c>
      <c r="BH264" s="207">
        <f>IF(N264="sníž. přenesená",J264,0)</f>
        <v>0</v>
      </c>
      <c r="BI264" s="207">
        <f>IF(N264="nulová",J264,0)</f>
        <v>0</v>
      </c>
      <c r="BJ264" s="16" t="s">
        <v>82</v>
      </c>
      <c r="BK264" s="207">
        <f>ROUND(I264*H264,2)</f>
        <v>0</v>
      </c>
      <c r="BL264" s="16" t="s">
        <v>135</v>
      </c>
      <c r="BM264" s="206" t="s">
        <v>323</v>
      </c>
    </row>
    <row r="265" spans="1:65" s="12" customFormat="1" ht="22.5">
      <c r="B265" s="208"/>
      <c r="C265" s="209"/>
      <c r="D265" s="210" t="s">
        <v>136</v>
      </c>
      <c r="E265" s="211" t="s">
        <v>1</v>
      </c>
      <c r="F265" s="212" t="s">
        <v>473</v>
      </c>
      <c r="G265" s="209"/>
      <c r="H265" s="213">
        <v>64.48</v>
      </c>
      <c r="I265" s="214"/>
      <c r="J265" s="209"/>
      <c r="K265" s="209"/>
      <c r="L265" s="215"/>
      <c r="M265" s="216"/>
      <c r="N265" s="217"/>
      <c r="O265" s="217"/>
      <c r="P265" s="217"/>
      <c r="Q265" s="217"/>
      <c r="R265" s="217"/>
      <c r="S265" s="217"/>
      <c r="T265" s="218"/>
      <c r="AT265" s="219" t="s">
        <v>136</v>
      </c>
      <c r="AU265" s="219" t="s">
        <v>82</v>
      </c>
      <c r="AV265" s="12" t="s">
        <v>84</v>
      </c>
      <c r="AW265" s="12" t="s">
        <v>32</v>
      </c>
      <c r="AX265" s="12" t="s">
        <v>75</v>
      </c>
      <c r="AY265" s="219" t="s">
        <v>130</v>
      </c>
    </row>
    <row r="266" spans="1:65" s="13" customFormat="1" ht="11.25">
      <c r="B266" s="220"/>
      <c r="C266" s="221"/>
      <c r="D266" s="210" t="s">
        <v>136</v>
      </c>
      <c r="E266" s="222" t="s">
        <v>1</v>
      </c>
      <c r="F266" s="223" t="s">
        <v>138</v>
      </c>
      <c r="G266" s="221"/>
      <c r="H266" s="224">
        <v>64.48</v>
      </c>
      <c r="I266" s="225"/>
      <c r="J266" s="221"/>
      <c r="K266" s="221"/>
      <c r="L266" s="226"/>
      <c r="M266" s="241"/>
      <c r="N266" s="242"/>
      <c r="O266" s="242"/>
      <c r="P266" s="242"/>
      <c r="Q266" s="242"/>
      <c r="R266" s="242"/>
      <c r="S266" s="242"/>
      <c r="T266" s="243"/>
      <c r="AT266" s="230" t="s">
        <v>136</v>
      </c>
      <c r="AU266" s="230" t="s">
        <v>82</v>
      </c>
      <c r="AV266" s="13" t="s">
        <v>135</v>
      </c>
      <c r="AW266" s="13" t="s">
        <v>32</v>
      </c>
      <c r="AX266" s="13" t="s">
        <v>82</v>
      </c>
      <c r="AY266" s="230" t="s">
        <v>130</v>
      </c>
    </row>
    <row r="267" spans="1:65" s="2" customFormat="1" ht="6.95" customHeight="1">
      <c r="A267" s="33"/>
      <c r="B267" s="53"/>
      <c r="C267" s="54"/>
      <c r="D267" s="54"/>
      <c r="E267" s="54"/>
      <c r="F267" s="54"/>
      <c r="G267" s="54"/>
      <c r="H267" s="54"/>
      <c r="I267" s="151"/>
      <c r="J267" s="54"/>
      <c r="K267" s="54"/>
      <c r="L267" s="38"/>
      <c r="M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</row>
  </sheetData>
  <sheetProtection algorithmName="SHA-512" hashValue="qCmDekErruU3v9+nBQSonUblqpumBhgtfIkNRv4KJTOGSfvzmnMJBagZrb04jAxY0WMGvzLKkxEAM/qQLWuP9A==" saltValue="OFvVFZ9RXhVzDX5M1p4G4hTg1Av2minyc+UeIVnVLp/l6k31V1bWwwcgAqJe+E4nQtPxw2l7nguf0ctmPHRd/Q==" spinCount="100000" sheet="1" objects="1" scenarios="1" formatColumns="0" formatRows="0" autoFilter="0"/>
  <autoFilter ref="C123:K266" xr:uid="{00000000-0009-0000-0000-000006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14</vt:i4>
      </vt:variant>
    </vt:vector>
  </HeadingPairs>
  <TitlesOfParts>
    <vt:vector size="21" baseType="lpstr">
      <vt:lpstr>Rekapitulace stavby</vt:lpstr>
      <vt:lpstr>SO 201 - Opěrná zeď č. 1</vt:lpstr>
      <vt:lpstr>SO 000 - Ostatní náklady</vt:lpstr>
      <vt:lpstr>SO 202 - Opěrná zeď č. 2</vt:lpstr>
      <vt:lpstr>SO 203 - Opěrná zeď č. 3</vt:lpstr>
      <vt:lpstr>SO 204 - Opěrná zeď č. 4</vt:lpstr>
      <vt:lpstr>SO 205 - Opěrná zeď č. 5</vt:lpstr>
      <vt:lpstr>'Rekapitulace stavby'!Názvy_tisku</vt:lpstr>
      <vt:lpstr>'SO 000 - Ostatní náklady'!Názvy_tisku</vt:lpstr>
      <vt:lpstr>'SO 201 - Opěrná zeď č. 1'!Názvy_tisku</vt:lpstr>
      <vt:lpstr>'SO 202 - Opěrná zeď č. 2'!Názvy_tisku</vt:lpstr>
      <vt:lpstr>'SO 203 - Opěrná zeď č. 3'!Názvy_tisku</vt:lpstr>
      <vt:lpstr>'SO 204 - Opěrná zeď č. 4'!Názvy_tisku</vt:lpstr>
      <vt:lpstr>'SO 205 - Opěrná zeď č. 5'!Názvy_tisku</vt:lpstr>
      <vt:lpstr>'Rekapitulace stavby'!Oblast_tisku</vt:lpstr>
      <vt:lpstr>'SO 000 - Ostatní náklady'!Oblast_tisku</vt:lpstr>
      <vt:lpstr>'SO 201 - Opěrná zeď č. 1'!Oblast_tisku</vt:lpstr>
      <vt:lpstr>'SO 202 - Opěrná zeď č. 2'!Oblast_tisku</vt:lpstr>
      <vt:lpstr>'SO 203 - Opěrná zeď č. 3'!Oblast_tisku</vt:lpstr>
      <vt:lpstr>'SO 204 - Opěrná zeď č. 4'!Oblast_tisku</vt:lpstr>
      <vt:lpstr>'SO 205 - Opěrná zeď č. 5'!Oblast_tisku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SYNEK\Synek</dc:creator>
  <cp:lastModifiedBy>Filipkova</cp:lastModifiedBy>
  <dcterms:created xsi:type="dcterms:W3CDTF">2020-06-10T06:08:34Z</dcterms:created>
  <dcterms:modified xsi:type="dcterms:W3CDTF">2020-06-10T06:30:34Z</dcterms:modified>
</cp:coreProperties>
</file>